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I:\UPN_SSZT_HKR\Stavby\Opravné práce a externí údržba\4) Podklady pro soutěž\64022xxx_OP_Oprava SZZ a PZZ v žst. Kostelec n. O\rozpočet\kontrolní rozpočet\"/>
    </mc:Choice>
  </mc:AlternateContent>
  <bookViews>
    <workbookView xWindow="0" yWindow="0" windowWidth="0" windowHeight="0"/>
  </bookViews>
  <sheets>
    <sheet name="Rekapitulace zakázky" sheetId="1" r:id="rId1"/>
    <sheet name="0001 - Technologie zab. zař." sheetId="2" r:id="rId2"/>
    <sheet name="02 - Zemní práce" sheetId="3" r:id="rId3"/>
    <sheet name="03 - PZS v km 61,989 - za..." sheetId="4" r:id="rId4"/>
    <sheet name="031 - PZS v km 61,989 - z..." sheetId="5" r:id="rId5"/>
    <sheet name="Část B - Provizorní zabez..." sheetId="6" r:id="rId6"/>
    <sheet name="Část C - Klimatizace" sheetId="7" r:id="rId7"/>
    <sheet name="PS 11-02-11 - Kostelec na..." sheetId="8" r:id="rId8"/>
    <sheet name="PS 11-02-11_01 - Kostelec..." sheetId="9" r:id="rId9"/>
    <sheet name="PS 11-02-91 - Kostelec na..." sheetId="10" r:id="rId10"/>
    <sheet name="SO 11-71-01 - Kostelec na..." sheetId="11" r:id="rId11"/>
    <sheet name="SO 11-71-02 - Kostelec na..." sheetId="12" r:id="rId12"/>
    <sheet name="SO 11-71-02_01 - Kostelec..." sheetId="13" r:id="rId13"/>
    <sheet name="SO 11-84-01 - Kostelec na..." sheetId="14" r:id="rId14"/>
    <sheet name="SO 11-84-01_01 - Kostelec..." sheetId="15" r:id="rId15"/>
    <sheet name="SO 11-86-01 - Kostelec na..." sheetId="16" r:id="rId16"/>
    <sheet name="SO 11-86-01_01 - Kostelec..." sheetId="17" r:id="rId17"/>
    <sheet name="PS 100 - VON" sheetId="18" r:id="rId18"/>
  </sheets>
  <definedNames>
    <definedName name="_xlnm.Print_Area" localSheetId="0">'Rekapitulace zakázky'!$D$4:$AO$36,'Rekapitulace zakázky'!$C$42:$AQ$74</definedName>
    <definedName name="_xlnm.Print_Titles" localSheetId="0">'Rekapitulace zakázky'!$52:$52</definedName>
    <definedName name="_xlnm._FilterDatabase" localSheetId="1" hidden="1">'0001 - Technologie zab. zař.'!$C$106:$K$338</definedName>
    <definedName name="_xlnm.Print_Area" localSheetId="1">'0001 - Technologie zab. zař.'!$C$4:$J$43,'0001 - Technologie zab. zař.'!$C$90:$K$338</definedName>
    <definedName name="_xlnm.Print_Titles" localSheetId="1">'0001 - Technologie zab. zař.'!$106:$106</definedName>
    <definedName name="_xlnm._FilterDatabase" localSheetId="2" hidden="1">'02 - Zemní práce'!$C$94:$K$117</definedName>
    <definedName name="_xlnm.Print_Area" localSheetId="2">'02 - Zemní práce'!$C$4:$J$43,'02 - Zemní práce'!$C$78:$K$117</definedName>
    <definedName name="_xlnm.Print_Titles" localSheetId="2">'02 - Zemní práce'!$94:$94</definedName>
    <definedName name="_xlnm._FilterDatabase" localSheetId="3" hidden="1">'03 - PZS v km 61,989 - za...'!$C$91:$K$135</definedName>
    <definedName name="_xlnm.Print_Area" localSheetId="3">'03 - PZS v km 61,989 - za...'!$C$4:$J$43,'03 - PZS v km 61,989 - za...'!$C$75:$K$135</definedName>
    <definedName name="_xlnm.Print_Titles" localSheetId="3">'03 - PZS v km 61,989 - za...'!$91:$91</definedName>
    <definedName name="_xlnm._FilterDatabase" localSheetId="4" hidden="1">'031 - PZS v km 61,989 - z...'!$C$96:$K$144</definedName>
    <definedName name="_xlnm.Print_Area" localSheetId="4">'031 - PZS v km 61,989 - z...'!$C$4:$J$43,'031 - PZS v km 61,989 - z...'!$C$80:$K$144</definedName>
    <definedName name="_xlnm.Print_Titles" localSheetId="4">'031 - PZS v km 61,989 - z...'!$96:$96</definedName>
    <definedName name="_xlnm._FilterDatabase" localSheetId="5" hidden="1">'Část B - Provizorní zabez...'!$C$85:$K$110</definedName>
    <definedName name="_xlnm.Print_Area" localSheetId="5">'Část B - Provizorní zabez...'!$C$4:$J$41,'Část B - Provizorní zabez...'!$C$71:$K$110</definedName>
    <definedName name="_xlnm.Print_Titles" localSheetId="5">'Část B - Provizorní zabez...'!$85:$85</definedName>
    <definedName name="_xlnm._FilterDatabase" localSheetId="6" hidden="1">'Část C - Klimatizace'!$C$87:$K$103</definedName>
    <definedName name="_xlnm.Print_Area" localSheetId="6">'Část C - Klimatizace'!$C$4:$J$41,'Část C - Klimatizace'!$C$73:$K$103</definedName>
    <definedName name="_xlnm.Print_Titles" localSheetId="6">'Část C - Klimatizace'!$87:$87</definedName>
    <definedName name="_xlnm._FilterDatabase" localSheetId="7" hidden="1">'PS 11-02-11 - Kostelec na...'!$C$79:$K$258</definedName>
    <definedName name="_xlnm.Print_Area" localSheetId="7">'PS 11-02-11 - Kostelec na...'!$C$4:$J$39,'PS 11-02-11 - Kostelec na...'!$C$67:$K$258</definedName>
    <definedName name="_xlnm.Print_Titles" localSheetId="7">'PS 11-02-11 - Kostelec na...'!$79:$79</definedName>
    <definedName name="_xlnm._FilterDatabase" localSheetId="8" hidden="1">'PS 11-02-11_01 - Kostelec...'!$C$83:$K$105</definedName>
    <definedName name="_xlnm.Print_Area" localSheetId="8">'PS 11-02-11_01 - Kostelec...'!$C$4:$J$39,'PS 11-02-11_01 - Kostelec...'!$C$71:$K$105</definedName>
    <definedName name="_xlnm.Print_Titles" localSheetId="8">'PS 11-02-11_01 - Kostelec...'!$83:$83</definedName>
    <definedName name="_xlnm._FilterDatabase" localSheetId="9" hidden="1">'PS 11-02-91 - Kostelec na...'!$C$90:$K$136</definedName>
    <definedName name="_xlnm.Print_Area" localSheetId="9">'PS 11-02-91 - Kostelec na...'!$C$4:$J$39,'PS 11-02-91 - Kostelec na...'!$C$78:$K$136</definedName>
    <definedName name="_xlnm.Print_Titles" localSheetId="9">'PS 11-02-91 - Kostelec na...'!$90:$90</definedName>
    <definedName name="_xlnm._FilterDatabase" localSheetId="10" hidden="1">'SO 11-71-01 - Kostelec na...'!$C$88:$K$203</definedName>
    <definedName name="_xlnm.Print_Area" localSheetId="10">'SO 11-71-01 - Kostelec na...'!$C$4:$J$39,'SO 11-71-01 - Kostelec na...'!$C$76:$K$203</definedName>
    <definedName name="_xlnm.Print_Titles" localSheetId="10">'SO 11-71-01 - Kostelec na...'!$88:$88</definedName>
    <definedName name="_xlnm._FilterDatabase" localSheetId="11" hidden="1">'SO 11-71-02 - Kostelec na...'!$C$86:$K$183</definedName>
    <definedName name="_xlnm.Print_Area" localSheetId="11">'SO 11-71-02 - Kostelec na...'!$C$4:$J$39,'SO 11-71-02 - Kostelec na...'!$C$74:$K$183</definedName>
    <definedName name="_xlnm.Print_Titles" localSheetId="11">'SO 11-71-02 - Kostelec na...'!$86:$86</definedName>
    <definedName name="_xlnm._FilterDatabase" localSheetId="12" hidden="1">'SO 11-71-02_01 - Kostelec...'!$C$79:$K$93</definedName>
    <definedName name="_xlnm.Print_Area" localSheetId="12">'SO 11-71-02_01 - Kostelec...'!$C$4:$J$39,'SO 11-71-02_01 - Kostelec...'!$C$67:$K$93</definedName>
    <definedName name="_xlnm.Print_Titles" localSheetId="12">'SO 11-71-02_01 - Kostelec...'!$79:$79</definedName>
    <definedName name="_xlnm._FilterDatabase" localSheetId="13" hidden="1">'SO 11-84-01 - Kostelec na...'!$C$87:$K$183</definedName>
    <definedName name="_xlnm.Print_Area" localSheetId="13">'SO 11-84-01 - Kostelec na...'!$C$4:$J$39,'SO 11-84-01 - Kostelec na...'!$C$75:$K$183</definedName>
    <definedName name="_xlnm.Print_Titles" localSheetId="13">'SO 11-84-01 - Kostelec na...'!$87:$87</definedName>
    <definedName name="_xlnm._FilterDatabase" localSheetId="14" hidden="1">'SO 11-84-01_01 - Kostelec...'!$C$82:$K$131</definedName>
    <definedName name="_xlnm.Print_Area" localSheetId="14">'SO 11-84-01_01 - Kostelec...'!$C$4:$J$39,'SO 11-84-01_01 - Kostelec...'!$C$70:$K$131</definedName>
    <definedName name="_xlnm.Print_Titles" localSheetId="14">'SO 11-84-01_01 - Kostelec...'!$82:$82</definedName>
    <definedName name="_xlnm._FilterDatabase" localSheetId="15" hidden="1">'SO 11-86-01 - Kostelec na...'!$C$87:$K$183</definedName>
    <definedName name="_xlnm.Print_Area" localSheetId="15">'SO 11-86-01 - Kostelec na...'!$C$4:$J$39,'SO 11-86-01 - Kostelec na...'!$C$75:$K$183</definedName>
    <definedName name="_xlnm.Print_Titles" localSheetId="15">'SO 11-86-01 - Kostelec na...'!$87:$87</definedName>
    <definedName name="_xlnm._FilterDatabase" localSheetId="16" hidden="1">'SO 11-86-01_01 - Kostelec...'!$C$83:$K$150</definedName>
    <definedName name="_xlnm.Print_Area" localSheetId="16">'SO 11-86-01_01 - Kostelec...'!$C$4:$J$39,'SO 11-86-01_01 - Kostelec...'!$C$71:$K$150</definedName>
    <definedName name="_xlnm.Print_Titles" localSheetId="16">'SO 11-86-01_01 - Kostelec...'!$83:$83</definedName>
    <definedName name="_xlnm._FilterDatabase" localSheetId="17" hidden="1">'PS 100 - VON'!$C$80:$K$131</definedName>
    <definedName name="_xlnm.Print_Area" localSheetId="17">'PS 100 - VON'!$C$4:$J$39,'PS 100 - VON'!$C$68:$K$131</definedName>
    <definedName name="_xlnm.Print_Titles" localSheetId="17">'PS 100 - VON'!$80:$80</definedName>
  </definedNames>
  <calcPr/>
</workbook>
</file>

<file path=xl/calcChain.xml><?xml version="1.0" encoding="utf-8"?>
<calcChain xmlns="http://schemas.openxmlformats.org/spreadsheetml/2006/main">
  <c i="18" l="1" r="J37"/>
  <c r="J36"/>
  <c i="1" r="AY73"/>
  <c i="18" r="J35"/>
  <c i="1" r="AX73"/>
  <c i="18"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1"/>
  <c r="BH121"/>
  <c r="BG121"/>
  <c r="BF121"/>
  <c r="T121"/>
  <c r="R121"/>
  <c r="P121"/>
  <c r="BI113"/>
  <c r="BH113"/>
  <c r="BG113"/>
  <c r="BF113"/>
  <c r="T113"/>
  <c r="R113"/>
  <c r="P113"/>
  <c r="BI112"/>
  <c r="BH112"/>
  <c r="BG112"/>
  <c r="BF112"/>
  <c r="T112"/>
  <c r="R112"/>
  <c r="P112"/>
  <c r="BI111"/>
  <c r="BH111"/>
  <c r="BG111"/>
  <c r="BF111"/>
  <c r="T111"/>
  <c r="R111"/>
  <c r="P111"/>
  <c r="BI100"/>
  <c r="BH100"/>
  <c r="BG100"/>
  <c r="BF100"/>
  <c r="T100"/>
  <c r="R100"/>
  <c r="P100"/>
  <c r="BI99"/>
  <c r="BH99"/>
  <c r="BG99"/>
  <c r="BF99"/>
  <c r="T99"/>
  <c r="R99"/>
  <c r="P99"/>
  <c r="BI93"/>
  <c r="BH93"/>
  <c r="BG93"/>
  <c r="BF93"/>
  <c r="T93"/>
  <c r="R93"/>
  <c r="P93"/>
  <c r="BI83"/>
  <c r="BH83"/>
  <c r="BG83"/>
  <c r="BF83"/>
  <c r="T83"/>
  <c r="R83"/>
  <c r="P83"/>
  <c r="J78"/>
  <c r="J77"/>
  <c r="F77"/>
  <c r="F75"/>
  <c r="E73"/>
  <c r="J55"/>
  <c r="J54"/>
  <c r="F54"/>
  <c r="F52"/>
  <c r="E50"/>
  <c r="J18"/>
  <c r="E18"/>
  <c r="F55"/>
  <c r="J17"/>
  <c r="J12"/>
  <c r="J75"/>
  <c r="E7"/>
  <c r="E71"/>
  <c i="17" r="J37"/>
  <c r="J36"/>
  <c i="1" r="AY72"/>
  <c i="17" r="J35"/>
  <c i="1" r="AX72"/>
  <c i="17" r="BI150"/>
  <c r="BH150"/>
  <c r="BG150"/>
  <c r="BF150"/>
  <c r="T150"/>
  <c r="R150"/>
  <c r="P150"/>
  <c r="BI149"/>
  <c r="BH149"/>
  <c r="BG149"/>
  <c r="BF149"/>
  <c r="T149"/>
  <c r="R149"/>
  <c r="P149"/>
  <c r="BI148"/>
  <c r="BH148"/>
  <c r="BG148"/>
  <c r="BF148"/>
  <c r="T148"/>
  <c r="R148"/>
  <c r="P148"/>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2"/>
  <c r="BH132"/>
  <c r="BG132"/>
  <c r="BF132"/>
  <c r="T132"/>
  <c r="R132"/>
  <c r="P132"/>
  <c r="BI131"/>
  <c r="BH131"/>
  <c r="BG131"/>
  <c r="BF131"/>
  <c r="T131"/>
  <c r="R131"/>
  <c r="P131"/>
  <c r="BI129"/>
  <c r="BH129"/>
  <c r="BG129"/>
  <c r="BF129"/>
  <c r="T129"/>
  <c r="R129"/>
  <c r="P129"/>
  <c r="BI127"/>
  <c r="BH127"/>
  <c r="BG127"/>
  <c r="BF127"/>
  <c r="T127"/>
  <c r="R127"/>
  <c r="P127"/>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6"/>
  <c r="BH96"/>
  <c r="BG96"/>
  <c r="BF96"/>
  <c r="T96"/>
  <c r="R96"/>
  <c r="P96"/>
  <c r="BI93"/>
  <c r="BH93"/>
  <c r="BG93"/>
  <c r="BF93"/>
  <c r="T93"/>
  <c r="R93"/>
  <c r="P93"/>
  <c r="BI90"/>
  <c r="BH90"/>
  <c r="BG90"/>
  <c r="BF90"/>
  <c r="T90"/>
  <c r="R90"/>
  <c r="P90"/>
  <c r="BI87"/>
  <c r="BH87"/>
  <c r="BG87"/>
  <c r="BF87"/>
  <c r="T87"/>
  <c r="R87"/>
  <c r="P87"/>
  <c r="J81"/>
  <c r="J80"/>
  <c r="F80"/>
  <c r="F78"/>
  <c r="E76"/>
  <c r="J55"/>
  <c r="J54"/>
  <c r="F54"/>
  <c r="F52"/>
  <c r="E50"/>
  <c r="J18"/>
  <c r="E18"/>
  <c r="F81"/>
  <c r="J17"/>
  <c r="J12"/>
  <c r="J78"/>
  <c r="E7"/>
  <c r="E74"/>
  <c i="16" r="J37"/>
  <c r="J36"/>
  <c i="1" r="AY71"/>
  <c i="16" r="J35"/>
  <c i="1" r="AX71"/>
  <c i="16" r="BI183"/>
  <c r="BH183"/>
  <c r="BG183"/>
  <c r="BF183"/>
  <c r="T183"/>
  <c r="R183"/>
  <c r="P183"/>
  <c r="BI182"/>
  <c r="BH182"/>
  <c r="BG182"/>
  <c r="BF182"/>
  <c r="T182"/>
  <c r="R182"/>
  <c r="P182"/>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7"/>
  <c r="BH147"/>
  <c r="BG147"/>
  <c r="BF147"/>
  <c r="T147"/>
  <c r="R147"/>
  <c r="P147"/>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4"/>
  <c r="BH124"/>
  <c r="BG124"/>
  <c r="BF124"/>
  <c r="T124"/>
  <c r="R124"/>
  <c r="P124"/>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2"/>
  <c r="BH92"/>
  <c r="BG92"/>
  <c r="BF92"/>
  <c r="T92"/>
  <c r="R92"/>
  <c r="P92"/>
  <c r="BI90"/>
  <c r="BH90"/>
  <c r="BG90"/>
  <c r="BF90"/>
  <c r="T90"/>
  <c r="R90"/>
  <c r="P90"/>
  <c r="J85"/>
  <c r="J84"/>
  <c r="F84"/>
  <c r="F82"/>
  <c r="E80"/>
  <c r="J55"/>
  <c r="J54"/>
  <c r="F54"/>
  <c r="F52"/>
  <c r="E50"/>
  <c r="J18"/>
  <c r="E18"/>
  <c r="F55"/>
  <c r="J17"/>
  <c r="J12"/>
  <c r="J82"/>
  <c r="E7"/>
  <c r="E48"/>
  <c i="15" r="J37"/>
  <c r="J36"/>
  <c i="1" r="AY70"/>
  <c i="15" r="J35"/>
  <c i="1" r="AX70"/>
  <c i="15"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20"/>
  <c r="BH120"/>
  <c r="BG120"/>
  <c r="BF120"/>
  <c r="T120"/>
  <c r="R120"/>
  <c r="P120"/>
  <c r="BI117"/>
  <c r="BH117"/>
  <c r="BG117"/>
  <c r="BF117"/>
  <c r="T117"/>
  <c r="R117"/>
  <c r="P117"/>
  <c r="BI114"/>
  <c r="BH114"/>
  <c r="BG114"/>
  <c r="BF114"/>
  <c r="T114"/>
  <c r="R114"/>
  <c r="P114"/>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7"/>
  <c r="BH87"/>
  <c r="BG87"/>
  <c r="BF87"/>
  <c r="T87"/>
  <c r="R87"/>
  <c r="P87"/>
  <c r="BI85"/>
  <c r="BH85"/>
  <c r="BG85"/>
  <c r="BF85"/>
  <c r="T85"/>
  <c r="R85"/>
  <c r="P85"/>
  <c r="J80"/>
  <c r="J79"/>
  <c r="F79"/>
  <c r="F77"/>
  <c r="E75"/>
  <c r="J55"/>
  <c r="J54"/>
  <c r="F54"/>
  <c r="F52"/>
  <c r="E50"/>
  <c r="J18"/>
  <c r="E18"/>
  <c r="F55"/>
  <c r="J17"/>
  <c r="J12"/>
  <c r="J52"/>
  <c r="E7"/>
  <c r="E73"/>
  <c i="14" r="J37"/>
  <c r="J36"/>
  <c i="1" r="AY69"/>
  <c i="14" r="J35"/>
  <c i="1" r="AX69"/>
  <c i="14" r="BI183"/>
  <c r="BH183"/>
  <c r="BG183"/>
  <c r="BF183"/>
  <c r="T183"/>
  <c r="R183"/>
  <c r="P183"/>
  <c r="BI182"/>
  <c r="BH182"/>
  <c r="BG182"/>
  <c r="BF182"/>
  <c r="T182"/>
  <c r="R182"/>
  <c r="P182"/>
  <c r="BI181"/>
  <c r="BH181"/>
  <c r="BG181"/>
  <c r="BF181"/>
  <c r="T181"/>
  <c r="R181"/>
  <c r="P181"/>
  <c r="BI169"/>
  <c r="BH169"/>
  <c r="BG169"/>
  <c r="BF169"/>
  <c r="T169"/>
  <c r="R169"/>
  <c r="P169"/>
  <c r="BI168"/>
  <c r="BH168"/>
  <c r="BG168"/>
  <c r="BF168"/>
  <c r="T168"/>
  <c r="R168"/>
  <c r="P168"/>
  <c r="BI167"/>
  <c r="BH167"/>
  <c r="BG167"/>
  <c r="BF167"/>
  <c r="T167"/>
  <c r="R167"/>
  <c r="P167"/>
  <c r="BI161"/>
  <c r="BH161"/>
  <c r="BG161"/>
  <c r="BF161"/>
  <c r="T161"/>
  <c r="R161"/>
  <c r="P161"/>
  <c r="BI159"/>
  <c r="BH159"/>
  <c r="BG159"/>
  <c r="BF159"/>
  <c r="T159"/>
  <c r="R159"/>
  <c r="P159"/>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5"/>
  <c r="BH135"/>
  <c r="BG135"/>
  <c r="BF135"/>
  <c r="T135"/>
  <c r="R135"/>
  <c r="P135"/>
  <c r="BI133"/>
  <c r="BH133"/>
  <c r="BG133"/>
  <c r="BF133"/>
  <c r="T133"/>
  <c r="R133"/>
  <c r="P133"/>
  <c r="BI132"/>
  <c r="BH132"/>
  <c r="BG132"/>
  <c r="BF132"/>
  <c r="T132"/>
  <c r="R132"/>
  <c r="P132"/>
  <c r="BI130"/>
  <c r="BH130"/>
  <c r="BG130"/>
  <c r="BF130"/>
  <c r="T130"/>
  <c r="R130"/>
  <c r="P130"/>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0"/>
  <c r="BH90"/>
  <c r="BG90"/>
  <c r="BF90"/>
  <c r="T90"/>
  <c r="R90"/>
  <c r="P90"/>
  <c r="J85"/>
  <c r="J84"/>
  <c r="F84"/>
  <c r="F82"/>
  <c r="E80"/>
  <c r="J55"/>
  <c r="J54"/>
  <c r="F54"/>
  <c r="F52"/>
  <c r="E50"/>
  <c r="J18"/>
  <c r="E18"/>
  <c r="F55"/>
  <c r="J17"/>
  <c r="J12"/>
  <c r="J52"/>
  <c r="E7"/>
  <c r="E48"/>
  <c i="13" r="J37"/>
  <c r="J36"/>
  <c i="1" r="AY68"/>
  <c i="13" r="J35"/>
  <c i="1" r="AX68"/>
  <c i="13"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55"/>
  <c r="J17"/>
  <c r="J12"/>
  <c r="J74"/>
  <c r="E7"/>
  <c r="E70"/>
  <c i="12" r="J37"/>
  <c r="J36"/>
  <c i="1" r="AY67"/>
  <c i="12" r="J35"/>
  <c i="1" r="AX67"/>
  <c i="12" r="BI183"/>
  <c r="BH183"/>
  <c r="BG183"/>
  <c r="BF183"/>
  <c r="T183"/>
  <c r="R183"/>
  <c r="P183"/>
  <c r="BI182"/>
  <c r="BH182"/>
  <c r="BG182"/>
  <c r="BF182"/>
  <c r="T182"/>
  <c r="R182"/>
  <c r="P182"/>
  <c r="BI181"/>
  <c r="BH181"/>
  <c r="BG181"/>
  <c r="BF181"/>
  <c r="T181"/>
  <c r="R181"/>
  <c r="P181"/>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6"/>
  <c r="BH96"/>
  <c r="BG96"/>
  <c r="BF96"/>
  <c r="T96"/>
  <c r="R96"/>
  <c r="P96"/>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J84"/>
  <c r="J83"/>
  <c r="F83"/>
  <c r="F81"/>
  <c r="E79"/>
  <c r="J55"/>
  <c r="J54"/>
  <c r="F54"/>
  <c r="F52"/>
  <c r="E50"/>
  <c r="J18"/>
  <c r="E18"/>
  <c r="F84"/>
  <c r="J17"/>
  <c r="J12"/>
  <c r="J81"/>
  <c r="E7"/>
  <c r="E77"/>
  <c i="11" r="J37"/>
  <c r="J36"/>
  <c i="1" r="AY66"/>
  <c i="11" r="J35"/>
  <c i="1" r="AX66"/>
  <c i="11"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5"/>
  <c r="BH145"/>
  <c r="BG145"/>
  <c r="BF145"/>
  <c r="T145"/>
  <c r="R145"/>
  <c r="P145"/>
  <c r="BI143"/>
  <c r="BH143"/>
  <c r="BG143"/>
  <c r="BF143"/>
  <c r="T143"/>
  <c r="R143"/>
  <c r="P143"/>
  <c r="BI142"/>
  <c r="BH142"/>
  <c r="BG142"/>
  <c r="BF142"/>
  <c r="T142"/>
  <c r="R142"/>
  <c r="P142"/>
  <c r="BI140"/>
  <c r="BH140"/>
  <c r="BG140"/>
  <c r="BF140"/>
  <c r="T140"/>
  <c r="R140"/>
  <c r="P140"/>
  <c r="BI138"/>
  <c r="BH138"/>
  <c r="BG138"/>
  <c r="BF138"/>
  <c r="T138"/>
  <c r="R138"/>
  <c r="P138"/>
  <c r="BI136"/>
  <c r="BH136"/>
  <c r="BG136"/>
  <c r="BF136"/>
  <c r="T136"/>
  <c r="R136"/>
  <c r="P136"/>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6"/>
  <c r="BH96"/>
  <c r="BG96"/>
  <c r="BF96"/>
  <c r="T96"/>
  <c r="R96"/>
  <c r="P96"/>
  <c r="BI94"/>
  <c r="BH94"/>
  <c r="BG94"/>
  <c r="BF94"/>
  <c r="T94"/>
  <c r="R94"/>
  <c r="P94"/>
  <c r="BI92"/>
  <c r="BH92"/>
  <c r="BG92"/>
  <c r="BF92"/>
  <c r="T92"/>
  <c r="R92"/>
  <c r="P92"/>
  <c r="J86"/>
  <c r="J85"/>
  <c r="F85"/>
  <c r="F83"/>
  <c r="E81"/>
  <c r="J55"/>
  <c r="J54"/>
  <c r="F54"/>
  <c r="F52"/>
  <c r="E50"/>
  <c r="J18"/>
  <c r="E18"/>
  <c r="F55"/>
  <c r="J17"/>
  <c r="J12"/>
  <c r="J83"/>
  <c r="E7"/>
  <c r="E79"/>
  <c i="10" r="J37"/>
  <c r="J36"/>
  <c i="1" r="AY65"/>
  <c i="10" r="J35"/>
  <c i="1" r="AX65"/>
  <c i="10" r="BI136"/>
  <c r="BH136"/>
  <c r="BG136"/>
  <c r="BF136"/>
  <c r="T136"/>
  <c r="R136"/>
  <c r="P136"/>
  <c r="BI135"/>
  <c r="BH135"/>
  <c r="BG135"/>
  <c r="BF135"/>
  <c r="T135"/>
  <c r="R135"/>
  <c r="P135"/>
  <c r="BI132"/>
  <c r="BH132"/>
  <c r="BG132"/>
  <c r="BF132"/>
  <c r="T132"/>
  <c r="T131"/>
  <c r="R132"/>
  <c r="R131"/>
  <c r="P132"/>
  <c r="P131"/>
  <c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6"/>
  <c r="BH96"/>
  <c r="BG96"/>
  <c r="BF96"/>
  <c r="T96"/>
  <c r="T95"/>
  <c r="R96"/>
  <c r="R95"/>
  <c r="P96"/>
  <c r="P95"/>
  <c r="BI94"/>
  <c r="BH94"/>
  <c r="BG94"/>
  <c r="BF94"/>
  <c r="T94"/>
  <c r="R94"/>
  <c r="P94"/>
  <c r="BI93"/>
  <c r="BH93"/>
  <c r="BG93"/>
  <c r="BF93"/>
  <c r="T93"/>
  <c r="R93"/>
  <c r="P93"/>
  <c r="J88"/>
  <c r="J87"/>
  <c r="F87"/>
  <c r="F85"/>
  <c r="E83"/>
  <c r="J55"/>
  <c r="J54"/>
  <c r="F54"/>
  <c r="F52"/>
  <c r="E50"/>
  <c r="J18"/>
  <c r="E18"/>
  <c r="F55"/>
  <c r="J17"/>
  <c r="J12"/>
  <c r="J52"/>
  <c r="E7"/>
  <c r="E81"/>
  <c i="9" r="J37"/>
  <c r="J36"/>
  <c i="1" r="AY64"/>
  <c i="9" r="J35"/>
  <c i="1" r="AX64"/>
  <c i="9" r="BI104"/>
  <c r="BH104"/>
  <c r="BG104"/>
  <c r="BF104"/>
  <c r="T104"/>
  <c r="R104"/>
  <c r="P104"/>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2"/>
  <c r="BH92"/>
  <c r="BG92"/>
  <c r="BF92"/>
  <c r="T92"/>
  <c r="T91"/>
  <c r="T90"/>
  <c r="R92"/>
  <c r="R91"/>
  <c r="R90"/>
  <c r="P92"/>
  <c r="P91"/>
  <c r="P90"/>
  <c r="BI89"/>
  <c r="BH89"/>
  <c r="BG89"/>
  <c r="BF89"/>
  <c r="T89"/>
  <c r="R89"/>
  <c r="P89"/>
  <c r="BI87"/>
  <c r="BH87"/>
  <c r="BG87"/>
  <c r="BF87"/>
  <c r="T87"/>
  <c r="R87"/>
  <c r="P87"/>
  <c r="J81"/>
  <c r="J80"/>
  <c r="F80"/>
  <c r="F78"/>
  <c r="E76"/>
  <c r="J55"/>
  <c r="J54"/>
  <c r="F54"/>
  <c r="F52"/>
  <c r="E50"/>
  <c r="J18"/>
  <c r="E18"/>
  <c r="F81"/>
  <c r="J17"/>
  <c r="J12"/>
  <c r="J78"/>
  <c r="E7"/>
  <c r="E48"/>
  <c i="8" r="J37"/>
  <c r="J36"/>
  <c i="1" r="AY63"/>
  <c i="8" r="J35"/>
  <c i="1" r="AX63"/>
  <c i="8"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J77"/>
  <c r="J76"/>
  <c r="F76"/>
  <c r="F74"/>
  <c r="E72"/>
  <c r="J55"/>
  <c r="J54"/>
  <c r="F54"/>
  <c r="F52"/>
  <c r="E50"/>
  <c r="J18"/>
  <c r="E18"/>
  <c r="F55"/>
  <c r="J17"/>
  <c r="J12"/>
  <c r="J74"/>
  <c r="E7"/>
  <c r="E70"/>
  <c i="7" r="J39"/>
  <c r="J38"/>
  <c i="1" r="AY62"/>
  <c i="7" r="J37"/>
  <c i="1" r="AX62"/>
  <c i="7" r="BI103"/>
  <c r="BH103"/>
  <c r="BG103"/>
  <c r="BF103"/>
  <c r="T103"/>
  <c r="T102"/>
  <c r="R103"/>
  <c r="R102"/>
  <c r="P103"/>
  <c r="P102"/>
  <c r="BI101"/>
  <c r="BH101"/>
  <c r="BG101"/>
  <c r="BF101"/>
  <c r="T101"/>
  <c r="T100"/>
  <c r="T89"/>
  <c r="T88"/>
  <c r="R101"/>
  <c r="R100"/>
  <c r="R89"/>
  <c r="R88"/>
  <c r="P101"/>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P89"/>
  <c r="P88"/>
  <c i="1" r="AU62"/>
  <c i="7" r="J85"/>
  <c r="J84"/>
  <c r="F84"/>
  <c r="F82"/>
  <c r="E80"/>
  <c r="J59"/>
  <c r="J58"/>
  <c r="F58"/>
  <c r="F56"/>
  <c r="E54"/>
  <c r="J20"/>
  <c r="E20"/>
  <c r="F85"/>
  <c r="J19"/>
  <c r="J14"/>
  <c r="J82"/>
  <c r="E7"/>
  <c r="E76"/>
  <c i="6" r="J39"/>
  <c r="J38"/>
  <c i="1" r="AY61"/>
  <c i="6" r="J37"/>
  <c i="1" r="AX61"/>
  <c i="6"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3"/>
  <c r="J82"/>
  <c r="F82"/>
  <c r="F80"/>
  <c r="E78"/>
  <c r="J59"/>
  <c r="J58"/>
  <c r="F58"/>
  <c r="F56"/>
  <c r="E54"/>
  <c r="J20"/>
  <c r="E20"/>
  <c r="F59"/>
  <c r="J19"/>
  <c r="J14"/>
  <c r="J80"/>
  <c r="E7"/>
  <c r="E74"/>
  <c i="5" r="J41"/>
  <c r="J40"/>
  <c i="1" r="AY60"/>
  <c i="5" r="J39"/>
  <c i="1" r="AX60"/>
  <c i="5" r="BI143"/>
  <c r="BH143"/>
  <c r="BG143"/>
  <c r="BF143"/>
  <c r="T143"/>
  <c r="R143"/>
  <c r="P143"/>
  <c r="BI141"/>
  <c r="BH141"/>
  <c r="BG141"/>
  <c r="BF141"/>
  <c r="T141"/>
  <c r="R141"/>
  <c r="P141"/>
  <c r="BI140"/>
  <c r="BH140"/>
  <c r="BG140"/>
  <c r="BF140"/>
  <c r="T140"/>
  <c r="R140"/>
  <c r="P140"/>
  <c r="BI138"/>
  <c r="BH138"/>
  <c r="BG138"/>
  <c r="BF138"/>
  <c r="T138"/>
  <c r="R138"/>
  <c r="P138"/>
  <c r="BI137"/>
  <c r="BH137"/>
  <c r="BG137"/>
  <c r="BF137"/>
  <c r="T137"/>
  <c r="R137"/>
  <c r="P137"/>
  <c r="BI135"/>
  <c r="BH135"/>
  <c r="BG135"/>
  <c r="BF135"/>
  <c r="T135"/>
  <c r="R135"/>
  <c r="P135"/>
  <c r="BI134"/>
  <c r="BH134"/>
  <c r="BG134"/>
  <c r="BF134"/>
  <c r="T134"/>
  <c r="R134"/>
  <c r="P134"/>
  <c r="BI132"/>
  <c r="BH132"/>
  <c r="BG132"/>
  <c r="BF132"/>
  <c r="T132"/>
  <c r="R132"/>
  <c r="P132"/>
  <c r="BI129"/>
  <c r="BH129"/>
  <c r="BG129"/>
  <c r="BF129"/>
  <c r="T129"/>
  <c r="R129"/>
  <c r="P129"/>
  <c r="BI127"/>
  <c r="BH127"/>
  <c r="BG127"/>
  <c r="BF127"/>
  <c r="T127"/>
  <c r="R127"/>
  <c r="P127"/>
  <c r="BI124"/>
  <c r="BH124"/>
  <c r="BG124"/>
  <c r="BF124"/>
  <c r="T124"/>
  <c r="T123"/>
  <c r="R124"/>
  <c r="R123"/>
  <c r="P124"/>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0"/>
  <c r="BH110"/>
  <c r="BG110"/>
  <c r="BF110"/>
  <c r="T110"/>
  <c r="R110"/>
  <c r="P110"/>
  <c r="BI108"/>
  <c r="BH108"/>
  <c r="BG108"/>
  <c r="BF108"/>
  <c r="T108"/>
  <c r="R108"/>
  <c r="P108"/>
  <c r="BI105"/>
  <c r="BH105"/>
  <c r="BG105"/>
  <c r="BF105"/>
  <c r="T105"/>
  <c r="R105"/>
  <c r="P105"/>
  <c r="BI103"/>
  <c r="BH103"/>
  <c r="BG103"/>
  <c r="BF103"/>
  <c r="T103"/>
  <c r="R103"/>
  <c r="P103"/>
  <c r="BI101"/>
  <c r="BH101"/>
  <c r="BG101"/>
  <c r="BF101"/>
  <c r="T101"/>
  <c r="R101"/>
  <c r="P101"/>
  <c r="BI99"/>
  <c r="BH99"/>
  <c r="BG99"/>
  <c r="BF99"/>
  <c r="T99"/>
  <c r="R99"/>
  <c r="P99"/>
  <c r="J94"/>
  <c r="J93"/>
  <c r="F93"/>
  <c r="F91"/>
  <c r="E89"/>
  <c r="J63"/>
  <c r="J62"/>
  <c r="F62"/>
  <c r="F60"/>
  <c r="E58"/>
  <c r="J22"/>
  <c r="E22"/>
  <c r="F94"/>
  <c r="J21"/>
  <c r="J16"/>
  <c r="J60"/>
  <c r="E7"/>
  <c r="E52"/>
  <c i="4" r="J41"/>
  <c r="J40"/>
  <c i="1" r="AY59"/>
  <c i="4" r="J39"/>
  <c i="1" r="AX59"/>
  <c i="4"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J89"/>
  <c r="J88"/>
  <c r="F88"/>
  <c r="F86"/>
  <c r="E84"/>
  <c r="J63"/>
  <c r="J62"/>
  <c r="F62"/>
  <c r="F60"/>
  <c r="E58"/>
  <c r="J22"/>
  <c r="E22"/>
  <c r="F89"/>
  <c r="J21"/>
  <c r="J16"/>
  <c r="J60"/>
  <c r="E7"/>
  <c r="E78"/>
  <c i="3" r="J41"/>
  <c r="J40"/>
  <c i="1" r="AY58"/>
  <c i="3" r="J39"/>
  <c i="1" r="AX58"/>
  <c i="3"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8"/>
  <c r="BH98"/>
  <c r="BG98"/>
  <c r="BF98"/>
  <c r="T98"/>
  <c r="T97"/>
  <c r="T96"/>
  <c r="R98"/>
  <c r="R97"/>
  <c r="R96"/>
  <c r="P98"/>
  <c r="P97"/>
  <c r="P96"/>
  <c r="J92"/>
  <c r="J91"/>
  <c r="F91"/>
  <c r="F89"/>
  <c r="E87"/>
  <c r="J63"/>
  <c r="J62"/>
  <c r="F62"/>
  <c r="F60"/>
  <c r="E58"/>
  <c r="J22"/>
  <c r="E22"/>
  <c r="F92"/>
  <c r="J21"/>
  <c r="J16"/>
  <c r="J89"/>
  <c r="E7"/>
  <c r="E81"/>
  <c i="2" r="J41"/>
  <c r="J40"/>
  <c i="1" r="AY57"/>
  <c i="2" r="J39"/>
  <c i="1" r="AX57"/>
  <c i="2" r="BI338"/>
  <c r="BH338"/>
  <c r="BG338"/>
  <c r="BF338"/>
  <c r="T338"/>
  <c r="R338"/>
  <c r="P338"/>
  <c r="BI337"/>
  <c r="BH337"/>
  <c r="BG337"/>
  <c r="BF337"/>
  <c r="T337"/>
  <c r="R337"/>
  <c r="P337"/>
  <c r="BI336"/>
  <c r="BH336"/>
  <c r="BG336"/>
  <c r="BF336"/>
  <c r="T336"/>
  <c r="R336"/>
  <c r="P336"/>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7"/>
  <c r="BH187"/>
  <c r="BG187"/>
  <c r="BF187"/>
  <c r="T187"/>
  <c r="R187"/>
  <c r="P187"/>
  <c r="BI186"/>
  <c r="BH186"/>
  <c r="BG186"/>
  <c r="BF186"/>
  <c r="T186"/>
  <c r="R186"/>
  <c r="P186"/>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J104"/>
  <c r="J103"/>
  <c r="F103"/>
  <c r="F101"/>
  <c r="E99"/>
  <c r="J63"/>
  <c r="J62"/>
  <c r="F62"/>
  <c r="F60"/>
  <c r="E58"/>
  <c r="J22"/>
  <c r="E22"/>
  <c r="F63"/>
  <c r="J21"/>
  <c r="J16"/>
  <c r="J101"/>
  <c r="E7"/>
  <c r="E52"/>
  <c i="1" r="L50"/>
  <c r="AM50"/>
  <c r="AM49"/>
  <c r="L49"/>
  <c r="AM47"/>
  <c r="L47"/>
  <c r="L45"/>
  <c r="L44"/>
  <c i="2" r="BK326"/>
  <c r="J308"/>
  <c r="BK151"/>
  <c r="BK338"/>
  <c r="J334"/>
  <c r="BK315"/>
  <c r="J278"/>
  <c r="BK264"/>
  <c r="BK216"/>
  <c r="BK177"/>
  <c r="BK140"/>
  <c r="BK121"/>
  <c r="J320"/>
  <c r="BK303"/>
  <c r="BK287"/>
  <c r="J274"/>
  <c r="BK252"/>
  <c r="BK230"/>
  <c r="BK209"/>
  <c r="BK198"/>
  <c r="J170"/>
  <c r="BK150"/>
  <c r="BK119"/>
  <c r="J295"/>
  <c r="J222"/>
  <c r="J169"/>
  <c r="J322"/>
  <c r="J277"/>
  <c r="J199"/>
  <c i="1" r="AS56"/>
  <c i="2" r="BK241"/>
  <c r="BK204"/>
  <c r="J189"/>
  <c r="BK158"/>
  <c r="J133"/>
  <c r="J241"/>
  <c r="BK210"/>
  <c r="BK175"/>
  <c r="BK148"/>
  <c r="BK124"/>
  <c i="3" r="BK104"/>
  <c r="J110"/>
  <c i="4" r="BK127"/>
  <c r="J135"/>
  <c r="BK113"/>
  <c r="BK129"/>
  <c r="BK112"/>
  <c r="BK123"/>
  <c r="J113"/>
  <c r="J103"/>
  <c r="J100"/>
  <c i="5" r="J121"/>
  <c r="BK103"/>
  <c r="BK124"/>
  <c r="J124"/>
  <c i="6" r="J110"/>
  <c r="BK107"/>
  <c r="J91"/>
  <c r="J97"/>
  <c r="J95"/>
  <c r="J90"/>
  <c i="7" r="J103"/>
  <c r="BK93"/>
  <c r="J93"/>
  <c i="8" r="BK150"/>
  <c r="J100"/>
  <c r="BK134"/>
  <c r="J237"/>
  <c r="J172"/>
  <c r="BK96"/>
  <c r="BK213"/>
  <c r="BK163"/>
  <c r="BK124"/>
  <c r="BK102"/>
  <c r="BK247"/>
  <c r="BK231"/>
  <c r="BK204"/>
  <c r="J96"/>
  <c r="J185"/>
  <c r="J123"/>
  <c r="BK227"/>
  <c r="J174"/>
  <c r="BK153"/>
  <c r="J141"/>
  <c r="BK111"/>
  <c r="J247"/>
  <c r="J136"/>
  <c r="BK251"/>
  <c r="J189"/>
  <c r="J164"/>
  <c r="J120"/>
  <c r="BK256"/>
  <c r="J230"/>
  <c r="BK152"/>
  <c r="J93"/>
  <c i="9" r="J95"/>
  <c r="J87"/>
  <c i="10" r="J125"/>
  <c r="BK135"/>
  <c r="J127"/>
  <c r="BK96"/>
  <c r="J107"/>
  <c r="BK98"/>
  <c r="BK114"/>
  <c i="11" r="BK150"/>
  <c r="J194"/>
  <c r="J164"/>
  <c i="12" r="BK160"/>
  <c r="BK181"/>
  <c r="J167"/>
  <c r="J171"/>
  <c r="BK131"/>
  <c r="BK97"/>
  <c r="BK137"/>
  <c r="BK105"/>
  <c r="BK168"/>
  <c r="J100"/>
  <c r="BK161"/>
  <c r="BK143"/>
  <c r="J113"/>
  <c r="J168"/>
  <c r="J132"/>
  <c r="J106"/>
  <c r="BK145"/>
  <c i="13" r="BK88"/>
  <c i="14" r="J142"/>
  <c r="BK110"/>
  <c r="BK104"/>
  <c r="J100"/>
  <c r="BK112"/>
  <c r="J159"/>
  <c r="BK94"/>
  <c i="15" r="J121"/>
  <c r="BK130"/>
  <c r="BK105"/>
  <c i="16" r="J164"/>
  <c r="BK177"/>
  <c r="BK140"/>
  <c r="J182"/>
  <c r="J117"/>
  <c r="J152"/>
  <c r="J167"/>
  <c r="J183"/>
  <c r="J140"/>
  <c r="BK178"/>
  <c r="J99"/>
  <c i="2" r="BK331"/>
  <c r="BK289"/>
  <c r="BK263"/>
  <c r="J111"/>
  <c r="BK332"/>
  <c r="BK317"/>
  <c r="BK300"/>
  <c r="BK279"/>
  <c r="BK266"/>
  <c r="BK240"/>
  <c r="J215"/>
  <c r="BK163"/>
  <c r="BK133"/>
  <c r="BK321"/>
  <c r="BK139"/>
  <c r="J292"/>
  <c r="J237"/>
  <c r="BK203"/>
  <c r="BK313"/>
  <c r="J249"/>
  <c r="J210"/>
  <c r="J128"/>
  <c r="BK292"/>
  <c r="BK250"/>
  <c r="BK142"/>
  <c r="BK310"/>
  <c r="J263"/>
  <c r="BK219"/>
  <c r="J126"/>
  <c r="J294"/>
  <c r="BK253"/>
  <c r="J160"/>
  <c r="BK255"/>
  <c r="J227"/>
  <c r="BK194"/>
  <c r="J172"/>
  <c r="BK138"/>
  <c r="J232"/>
  <c r="BK189"/>
  <c r="J129"/>
  <c i="3" r="BK108"/>
  <c r="J104"/>
  <c i="4" r="BK121"/>
  <c r="BK134"/>
  <c r="J131"/>
  <c i="5" r="J135"/>
  <c r="BK115"/>
  <c i="6" r="BK98"/>
  <c r="BK99"/>
  <c r="J108"/>
  <c r="BK100"/>
  <c r="J98"/>
  <c i="7" r="J94"/>
  <c r="BK99"/>
  <c i="8" r="J220"/>
  <c r="BK109"/>
  <c r="BK155"/>
  <c r="BK89"/>
  <c r="BK189"/>
  <c r="BK95"/>
  <c r="J171"/>
  <c r="J113"/>
  <c r="J85"/>
  <c r="BK238"/>
  <c r="BK214"/>
  <c r="J148"/>
  <c r="J236"/>
  <c r="BK202"/>
  <c r="J227"/>
  <c r="BK179"/>
  <c r="BK112"/>
  <c r="BK142"/>
  <c r="BK253"/>
  <c r="BK180"/>
  <c r="BK161"/>
  <c r="J142"/>
  <c r="J119"/>
  <c r="J241"/>
  <c r="J98"/>
  <c r="J246"/>
  <c r="BK185"/>
  <c r="J161"/>
  <c r="BK93"/>
  <c i="10" r="J130"/>
  <c r="J98"/>
  <c r="J105"/>
  <c r="BK113"/>
  <c r="J108"/>
  <c r="BK120"/>
  <c r="J103"/>
  <c i="11" r="BK194"/>
  <c r="J94"/>
  <c r="J176"/>
  <c r="BK122"/>
  <c r="BK115"/>
  <c r="BK198"/>
  <c r="J132"/>
  <c r="J103"/>
  <c r="J99"/>
  <c r="BK142"/>
  <c i="12" r="J174"/>
  <c r="BK124"/>
  <c r="J181"/>
  <c r="BK93"/>
  <c r="BK182"/>
  <c r="BK166"/>
  <c r="BK107"/>
  <c r="BK156"/>
  <c r="J117"/>
  <c r="BK174"/>
  <c r="J109"/>
  <c r="BK165"/>
  <c r="J111"/>
  <c r="BK96"/>
  <c r="J153"/>
  <c r="J121"/>
  <c r="BK104"/>
  <c r="J159"/>
  <c r="J116"/>
  <c r="J93"/>
  <c r="J142"/>
  <c i="13" r="J92"/>
  <c i="14" r="BK96"/>
  <c r="BK154"/>
  <c r="J125"/>
  <c r="J154"/>
  <c r="BK151"/>
  <c r="BK181"/>
  <c r="BK130"/>
  <c r="J137"/>
  <c r="BK140"/>
  <c r="J126"/>
  <c r="BK137"/>
  <c r="BK145"/>
  <c r="BK132"/>
  <c i="15" r="J109"/>
  <c r="J105"/>
  <c r="BK127"/>
  <c r="J85"/>
  <c i="16" r="BK147"/>
  <c r="BK107"/>
  <c r="BK137"/>
  <c r="BK153"/>
  <c r="J138"/>
  <c r="J107"/>
  <c r="BK144"/>
  <c r="BK168"/>
  <c r="BK161"/>
  <c r="J131"/>
  <c r="J178"/>
  <c r="J111"/>
  <c r="J151"/>
  <c r="J109"/>
  <c r="BK165"/>
  <c r="J121"/>
  <c r="J130"/>
  <c r="BK139"/>
  <c r="J103"/>
  <c i="17" r="BK122"/>
  <c r="BK109"/>
  <c r="J137"/>
  <c r="BK149"/>
  <c r="J143"/>
  <c r="J118"/>
  <c r="J93"/>
  <c r="J96"/>
  <c r="J101"/>
  <c i="18" r="BK113"/>
  <c r="BK126"/>
  <c r="BK121"/>
  <c r="BK125"/>
  <c r="J128"/>
  <c i="2" r="J324"/>
  <c r="BK281"/>
  <c r="J149"/>
  <c r="J110"/>
  <c r="BK327"/>
  <c r="BK307"/>
  <c r="J287"/>
  <c r="BK274"/>
  <c r="J259"/>
  <c r="BK229"/>
  <c r="J201"/>
  <c r="BK160"/>
  <c r="BK136"/>
  <c r="BK329"/>
  <c r="BK314"/>
  <c r="BK290"/>
  <c r="BK276"/>
  <c r="J264"/>
  <c r="J243"/>
  <c r="BK217"/>
  <c r="J194"/>
  <c r="BK161"/>
  <c r="J117"/>
  <c r="BK284"/>
  <c r="BK257"/>
  <c r="BK118"/>
  <c r="J298"/>
  <c r="BK249"/>
  <c r="J144"/>
  <c r="J312"/>
  <c r="J283"/>
  <c r="BK226"/>
  <c r="J143"/>
  <c r="BK283"/>
  <c r="J248"/>
  <c r="BK214"/>
  <c r="J197"/>
  <c r="BK180"/>
  <c r="J163"/>
  <c r="BK117"/>
  <c r="BK237"/>
  <c r="BK197"/>
  <c r="J177"/>
  <c r="J151"/>
  <c r="BK126"/>
  <c i="3" r="BK110"/>
  <c r="J112"/>
  <c i="4" r="J122"/>
  <c r="BK100"/>
  <c r="J102"/>
  <c r="J115"/>
  <c r="J129"/>
  <c r="BK101"/>
  <c r="BK95"/>
  <c i="5" r="J140"/>
  <c r="BK141"/>
  <c r="J117"/>
  <c r="J101"/>
  <c i="6" r="J109"/>
  <c r="BK95"/>
  <c r="J103"/>
  <c r="BK94"/>
  <c r="BK102"/>
  <c i="7" r="BK103"/>
  <c r="BK97"/>
  <c r="J95"/>
  <c i="8" r="BK193"/>
  <c r="J147"/>
  <c r="J111"/>
  <c r="J243"/>
  <c r="BK225"/>
  <c r="J203"/>
  <c r="BK106"/>
  <c r="BK244"/>
  <c r="J205"/>
  <c r="J150"/>
  <c r="BK190"/>
  <c r="BK146"/>
  <c r="J251"/>
  <c r="BK132"/>
  <c r="J95"/>
  <c r="BK220"/>
  <c r="BK172"/>
  <c r="J156"/>
  <c r="J125"/>
  <c r="J92"/>
  <c r="BK226"/>
  <c r="BK135"/>
  <c r="BK252"/>
  <c r="J190"/>
  <c r="J145"/>
  <c r="J106"/>
  <c r="J231"/>
  <c r="BK200"/>
  <c r="J176"/>
  <c r="J140"/>
  <c i="9" r="J104"/>
  <c r="J97"/>
  <c i="10" r="J117"/>
  <c r="J123"/>
  <c r="J135"/>
  <c r="J122"/>
  <c r="BK126"/>
  <c r="BK112"/>
  <c i="11" r="BK140"/>
  <c r="J189"/>
  <c r="BK156"/>
  <c r="BK166"/>
  <c r="BK111"/>
  <c r="BK192"/>
  <c r="BK152"/>
  <c r="J122"/>
  <c r="BK99"/>
  <c i="12" r="J134"/>
  <c r="BK180"/>
  <c r="J147"/>
  <c r="BK94"/>
  <c r="BK157"/>
  <c r="BK112"/>
  <c r="BK138"/>
  <c r="J124"/>
  <c r="BK92"/>
  <c r="BK126"/>
  <c r="J138"/>
  <c r="J145"/>
  <c r="BK119"/>
  <c r="BK171"/>
  <c r="BK153"/>
  <c r="J105"/>
  <c r="J151"/>
  <c i="13" r="J86"/>
  <c r="J84"/>
  <c i="14" r="J116"/>
  <c r="J130"/>
  <c r="BK93"/>
  <c r="BK161"/>
  <c r="J132"/>
  <c r="J168"/>
  <c r="BK119"/>
  <c r="BK149"/>
  <c r="J146"/>
  <c r="J102"/>
  <c r="J183"/>
  <c r="J167"/>
  <c r="J135"/>
  <c r="BK157"/>
  <c r="J112"/>
  <c i="15" r="BK114"/>
  <c r="J120"/>
  <c r="J94"/>
  <c r="BK109"/>
  <c r="BK85"/>
  <c i="16" r="J139"/>
  <c r="BK112"/>
  <c r="J173"/>
  <c r="BK173"/>
  <c r="BK151"/>
  <c r="J113"/>
  <c r="BK164"/>
  <c r="BK176"/>
  <c r="J154"/>
  <c r="BK105"/>
  <c r="BK121"/>
  <c r="BK167"/>
  <c r="J142"/>
  <c r="J176"/>
  <c r="BK143"/>
  <c r="J95"/>
  <c r="J96"/>
  <c r="J135"/>
  <c i="17" r="BK93"/>
  <c r="J135"/>
  <c r="J148"/>
  <c r="BK141"/>
  <c r="J122"/>
  <c r="J90"/>
  <c r="BK131"/>
  <c r="BK107"/>
  <c i="18" r="J127"/>
  <c r="BK93"/>
  <c r="BK129"/>
  <c r="BK124"/>
  <c i="2" r="BK336"/>
  <c r="BK298"/>
  <c r="BK129"/>
  <c r="J337"/>
  <c r="BK330"/>
  <c r="J321"/>
  <c r="J299"/>
  <c r="J282"/>
  <c r="J269"/>
  <c r="BK236"/>
  <c r="J204"/>
  <c r="J152"/>
  <c r="BK125"/>
  <c r="J317"/>
  <c r="BK301"/>
  <c r="J284"/>
  <c r="BK271"/>
  <c r="BK262"/>
  <c r="J247"/>
  <c r="BK224"/>
  <c r="J205"/>
  <c r="BK172"/>
  <c r="J137"/>
  <c r="BK316"/>
  <c r="J271"/>
  <c r="J221"/>
  <c r="BK200"/>
  <c r="J114"/>
  <c r="J307"/>
  <c r="J265"/>
  <c r="BK223"/>
  <c r="BK127"/>
  <c r="J304"/>
  <c r="J254"/>
  <c r="J236"/>
  <c r="J161"/>
  <c r="BK137"/>
  <c r="J261"/>
  <c r="J244"/>
  <c r="J213"/>
  <c r="BK202"/>
  <c r="BK190"/>
  <c r="J173"/>
  <c r="J162"/>
  <c r="BK145"/>
  <c r="BK248"/>
  <c r="BK213"/>
  <c r="J181"/>
  <c r="J157"/>
  <c r="J130"/>
  <c i="3" r="J102"/>
  <c r="J106"/>
  <c i="4" r="BK131"/>
  <c r="J112"/>
  <c r="J123"/>
  <c r="J127"/>
  <c r="BK94"/>
  <c r="J107"/>
  <c r="J109"/>
  <c r="J108"/>
  <c r="BK98"/>
  <c i="5" r="J132"/>
  <c r="BK127"/>
  <c r="J115"/>
  <c r="J105"/>
  <c i="6" r="J99"/>
  <c r="BK109"/>
  <c r="J89"/>
  <c r="BK103"/>
  <c r="J93"/>
  <c r="BK93"/>
  <c i="7" r="BK101"/>
  <c r="J90"/>
  <c i="8" r="BK215"/>
  <c r="J159"/>
  <c r="J101"/>
  <c r="BK173"/>
  <c r="BK108"/>
  <c r="J196"/>
  <c r="BK141"/>
  <c r="J222"/>
  <c r="BK186"/>
  <c r="BK148"/>
  <c r="J87"/>
  <c r="J224"/>
  <c r="J208"/>
  <c r="J89"/>
  <c r="J221"/>
  <c r="BK160"/>
  <c r="J191"/>
  <c r="BK171"/>
  <c r="BK125"/>
  <c r="J206"/>
  <c r="J129"/>
  <c r="BK88"/>
  <c r="BK184"/>
  <c r="BK151"/>
  <c r="BK116"/>
  <c r="J254"/>
  <c r="BK100"/>
  <c r="BK82"/>
  <c r="BK237"/>
  <c r="J167"/>
  <c r="BK138"/>
  <c r="BK119"/>
  <c r="BK246"/>
  <c r="J209"/>
  <c r="J183"/>
  <c r="J116"/>
  <c i="9" r="BK97"/>
  <c r="BK89"/>
  <c i="10" r="BK102"/>
  <c r="J136"/>
  <c r="BK125"/>
  <c r="BK129"/>
  <c r="BK108"/>
  <c i="11" r="J142"/>
  <c r="BK105"/>
  <c r="BK168"/>
  <c r="J187"/>
  <c r="J152"/>
  <c r="J92"/>
  <c r="BK154"/>
  <c r="J140"/>
  <c r="BK181"/>
  <c r="J113"/>
  <c r="J150"/>
  <c r="BK120"/>
  <c i="12" r="J148"/>
  <c r="J108"/>
  <c r="BK170"/>
  <c r="J143"/>
  <c r="BK142"/>
  <c r="BK176"/>
  <c r="BK146"/>
  <c r="J176"/>
  <c r="BK135"/>
  <c r="BK100"/>
  <c r="J128"/>
  <c r="J94"/>
  <c r="BK150"/>
  <c r="J136"/>
  <c r="J144"/>
  <c r="J112"/>
  <c r="BK164"/>
  <c r="J114"/>
  <c r="J97"/>
  <c r="BK123"/>
  <c i="13" r="J82"/>
  <c i="14" r="J123"/>
  <c r="BK153"/>
  <c r="BK135"/>
  <c r="J108"/>
  <c r="J157"/>
  <c r="BK95"/>
  <c r="BK122"/>
  <c r="BK183"/>
  <c r="J148"/>
  <c r="BK141"/>
  <c i="15" r="J125"/>
  <c r="J123"/>
  <c r="BK123"/>
  <c r="BK94"/>
  <c i="16" r="BK135"/>
  <c r="BK171"/>
  <c r="J170"/>
  <c r="J172"/>
  <c r="J120"/>
  <c r="BK169"/>
  <c r="BK116"/>
  <c r="BK158"/>
  <c r="BK94"/>
  <c r="BK127"/>
  <c r="BK163"/>
  <c r="J102"/>
  <c r="BK157"/>
  <c r="BK102"/>
  <c r="BK98"/>
  <c r="J137"/>
  <c r="BK99"/>
  <c i="17" r="BK114"/>
  <c r="J141"/>
  <c r="J125"/>
  <c r="BK139"/>
  <c r="J120"/>
  <c r="BK132"/>
  <c r="J109"/>
  <c i="18" r="J99"/>
  <c r="BK112"/>
  <c r="J129"/>
  <c r="J126"/>
  <c i="2" r="J119"/>
  <c r="J296"/>
  <c r="J267"/>
  <c r="J212"/>
  <c r="BK128"/>
  <c r="BK302"/>
  <c r="J226"/>
  <c r="J203"/>
  <c r="BK135"/>
  <c r="BK322"/>
  <c r="BK267"/>
  <c r="BK215"/>
  <c r="J150"/>
  <c r="BK113"/>
  <c r="BK294"/>
  <c r="J238"/>
  <c r="J315"/>
  <c r="BK280"/>
  <c r="BK221"/>
  <c r="J147"/>
  <c r="BK254"/>
  <c r="J230"/>
  <c r="J198"/>
  <c r="BK184"/>
  <c r="J165"/>
  <c r="J142"/>
  <c r="J112"/>
  <c r="J246"/>
  <c r="J225"/>
  <c r="BK211"/>
  <c r="BK187"/>
  <c r="J158"/>
  <c r="J154"/>
  <c r="J127"/>
  <c i="3" r="J98"/>
  <c i="4" r="BK128"/>
  <c r="BK115"/>
  <c r="BK135"/>
  <c r="BK133"/>
  <c r="BK117"/>
  <c r="BK106"/>
  <c r="BK105"/>
  <c r="J118"/>
  <c r="BK107"/>
  <c r="J94"/>
  <c r="J111"/>
  <c i="5" r="BK105"/>
  <c r="BK143"/>
  <c r="BK134"/>
  <c r="BK117"/>
  <c r="J110"/>
  <c r="J99"/>
  <c i="6" r="J104"/>
  <c r="BK92"/>
  <c i="7" r="BK94"/>
  <c r="BK95"/>
  <c r="J99"/>
  <c i="8" r="BK234"/>
  <c r="BK201"/>
  <c r="BK127"/>
  <c r="J240"/>
  <c r="J124"/>
  <c r="BK105"/>
  <c r="BK198"/>
  <c r="BK133"/>
  <c r="BK195"/>
  <c r="J169"/>
  <c r="BK149"/>
  <c r="J121"/>
  <c r="BK91"/>
  <c r="J242"/>
  <c r="BK216"/>
  <c r="J184"/>
  <c r="BK90"/>
  <c r="J226"/>
  <c r="J207"/>
  <c r="BK165"/>
  <c r="BK103"/>
  <c r="BK187"/>
  <c r="J173"/>
  <c r="J154"/>
  <c r="J94"/>
  <c r="J204"/>
  <c r="BK107"/>
  <c r="BK250"/>
  <c r="J201"/>
  <c r="BK178"/>
  <c r="J166"/>
  <c r="BK143"/>
  <c r="J118"/>
  <c r="J225"/>
  <c r="BK86"/>
  <c r="J249"/>
  <c r="BK218"/>
  <c r="J165"/>
  <c r="BK129"/>
  <c r="J255"/>
  <c r="J238"/>
  <c r="J223"/>
  <c r="J188"/>
  <c r="J153"/>
  <c r="BK120"/>
  <c r="BK85"/>
  <c i="9" r="BK104"/>
  <c r="J101"/>
  <c r="BK99"/>
  <c i="10" r="BK136"/>
  <c r="J132"/>
  <c r="J102"/>
  <c r="J113"/>
  <c r="J99"/>
  <c r="BK123"/>
  <c r="BK115"/>
  <c i="11" r="J130"/>
  <c r="J198"/>
  <c r="BK178"/>
  <c r="BK158"/>
  <c r="J178"/>
  <c r="J124"/>
  <c r="BK189"/>
  <c r="J170"/>
  <c r="J143"/>
  <c r="BK145"/>
  <c r="J96"/>
  <c r="BK124"/>
  <c r="BK96"/>
  <c r="J128"/>
  <c r="BK92"/>
  <c i="12" r="J156"/>
  <c r="J130"/>
  <c r="J182"/>
  <c r="J175"/>
  <c r="J149"/>
  <c r="BK175"/>
  <c r="BK117"/>
  <c r="J177"/>
  <c r="J150"/>
  <c r="J110"/>
  <c r="J164"/>
  <c r="J154"/>
  <c r="J119"/>
  <c r="J102"/>
  <c r="J135"/>
  <c r="BK102"/>
  <c r="BK163"/>
  <c r="BK114"/>
  <c r="BK169"/>
  <c r="BK111"/>
  <c r="BK151"/>
  <c r="J125"/>
  <c r="BK115"/>
  <c r="BK90"/>
  <c r="J165"/>
  <c r="J115"/>
  <c r="J91"/>
  <c r="BK147"/>
  <c i="13" r="BK92"/>
  <c r="BK86"/>
  <c i="14" r="J122"/>
  <c r="BK142"/>
  <c r="BK90"/>
  <c r="BK146"/>
  <c r="J124"/>
  <c r="BK167"/>
  <c r="BK159"/>
  <c r="J94"/>
  <c r="BK124"/>
  <c r="BK147"/>
  <c r="J181"/>
  <c r="J115"/>
  <c r="J145"/>
  <c r="BK92"/>
  <c i="15" r="BK125"/>
  <c r="BK100"/>
  <c r="BK121"/>
  <c r="BK91"/>
  <c i="16" r="BK141"/>
  <c r="BK129"/>
  <c r="BK106"/>
  <c r="J115"/>
  <c r="J100"/>
  <c r="J129"/>
  <c r="BK111"/>
  <c r="J149"/>
  <c r="BK108"/>
  <c r="J153"/>
  <c r="J133"/>
  <c r="BK183"/>
  <c r="BK133"/>
  <c r="BK104"/>
  <c r="J165"/>
  <c r="J106"/>
  <c i="18" r="J111"/>
  <c r="J123"/>
  <c r="J112"/>
  <c i="2" r="J314"/>
  <c r="J273"/>
  <c r="J123"/>
  <c r="BK337"/>
  <c r="J328"/>
  <c r="J306"/>
  <c r="J331"/>
  <c r="BK312"/>
  <c r="J300"/>
  <c r="BK278"/>
  <c r="BK256"/>
  <c r="BK231"/>
  <c r="J214"/>
  <c r="J187"/>
  <c r="J138"/>
  <c r="J113"/>
  <c r="BK258"/>
  <c r="BK195"/>
  <c r="J122"/>
  <c r="BK110"/>
  <c r="BK246"/>
  <c r="BK212"/>
  <c r="BK196"/>
  <c r="J153"/>
  <c r="BK132"/>
  <c r="BK235"/>
  <c r="J196"/>
  <c r="BK167"/>
  <c r="BK134"/>
  <c i="3" r="BK106"/>
  <c r="J116"/>
  <c i="4" r="J124"/>
  <c r="J105"/>
  <c r="BK126"/>
  <c r="BK124"/>
  <c r="J125"/>
  <c r="J104"/>
  <c r="J99"/>
  <c i="5" r="J138"/>
  <c r="BK140"/>
  <c r="BK137"/>
  <c r="J127"/>
  <c r="BK110"/>
  <c i="6" r="BK110"/>
  <c r="BK90"/>
  <c r="BK106"/>
  <c r="BK96"/>
  <c r="BK97"/>
  <c i="7" r="J101"/>
  <c r="J98"/>
  <c i="8" r="J229"/>
  <c r="J163"/>
  <c r="J97"/>
  <c r="J186"/>
  <c r="J211"/>
  <c r="J177"/>
  <c r="J86"/>
  <c r="BK167"/>
  <c r="J114"/>
  <c r="BK84"/>
  <c r="J239"/>
  <c r="BK212"/>
  <c r="BK122"/>
  <c r="BK228"/>
  <c r="BK170"/>
  <c r="BK131"/>
  <c r="BK194"/>
  <c r="BK175"/>
  <c r="J135"/>
  <c r="J250"/>
  <c r="J180"/>
  <c r="J235"/>
  <c r="J179"/>
  <c r="BK154"/>
  <c r="J134"/>
  <c r="BK98"/>
  <c r="J202"/>
  <c r="BK83"/>
  <c r="J215"/>
  <c r="BK156"/>
  <c r="J127"/>
  <c r="J99"/>
  <c r="BK242"/>
  <c r="BK222"/>
  <c r="J178"/>
  <c r="BK113"/>
  <c i="9" r="BK92"/>
  <c r="BK87"/>
  <c i="10" r="BK127"/>
  <c r="BK110"/>
  <c r="J111"/>
  <c r="J121"/>
  <c r="J110"/>
  <c r="BK132"/>
  <c r="J116"/>
  <c i="11" r="BK176"/>
  <c r="J111"/>
  <c r="J101"/>
  <c r="BK160"/>
  <c r="BK136"/>
  <c i="12" r="J127"/>
  <c r="BK120"/>
  <c r="BK132"/>
  <c r="BK98"/>
  <c r="BK134"/>
  <c r="BK101"/>
  <c r="BK149"/>
  <c r="BK141"/>
  <c r="BK159"/>
  <c r="J137"/>
  <c r="J107"/>
  <c r="BK148"/>
  <c r="BK110"/>
  <c r="J89"/>
  <c r="BK130"/>
  <c i="13" r="BK84"/>
  <c i="14" r="J151"/>
  <c r="J96"/>
  <c r="J97"/>
  <c r="J143"/>
  <c r="J110"/>
  <c r="J169"/>
  <c r="BK127"/>
  <c r="J141"/>
  <c r="J138"/>
  <c r="BK123"/>
  <c r="J98"/>
  <c r="J119"/>
  <c r="BK100"/>
  <c i="15" r="J130"/>
  <c r="BK107"/>
  <c r="BK87"/>
  <c r="BK103"/>
  <c i="16" r="BK182"/>
  <c r="BK97"/>
  <c r="BK128"/>
  <c r="J180"/>
  <c r="BK172"/>
  <c r="J105"/>
  <c r="J162"/>
  <c r="BK110"/>
  <c r="BK155"/>
  <c r="BK103"/>
  <c r="BK100"/>
  <c r="BK154"/>
  <c r="BK120"/>
  <c r="J158"/>
  <c r="J134"/>
  <c r="J161"/>
  <c r="BK138"/>
  <c r="BK101"/>
  <c i="17" r="BK125"/>
  <c r="BK96"/>
  <c r="J149"/>
  <c r="J129"/>
  <c r="J99"/>
  <c r="BK137"/>
  <c r="J114"/>
  <c r="BK143"/>
  <c r="J116"/>
  <c r="BK87"/>
  <c i="18" r="BK111"/>
  <c r="J83"/>
  <c r="BK127"/>
  <c r="BK100"/>
  <c i="2" r="J332"/>
  <c r="BK296"/>
  <c r="J209"/>
  <c r="BK114"/>
  <c r="BK333"/>
  <c r="J323"/>
  <c r="J302"/>
  <c r="BK286"/>
  <c r="BK242"/>
  <c r="BK207"/>
  <c r="BK156"/>
  <c r="J134"/>
  <c r="J325"/>
  <c r="BK308"/>
  <c r="J286"/>
  <c r="BK268"/>
  <c r="J253"/>
  <c r="BK227"/>
  <c r="J202"/>
  <c r="J166"/>
  <c r="J139"/>
  <c r="BK122"/>
  <c r="BK272"/>
  <c r="J217"/>
  <c r="BK173"/>
  <c r="BK112"/>
  <c r="J285"/>
  <c r="BK222"/>
  <c r="BK120"/>
  <c r="BK282"/>
  <c r="BK205"/>
  <c r="J136"/>
  <c r="J262"/>
  <c r="J231"/>
  <c r="J192"/>
  <c r="J183"/>
  <c r="BK169"/>
  <c r="BK147"/>
  <c r="J124"/>
  <c r="J233"/>
  <c r="BK201"/>
  <c r="BK183"/>
  <c i="4" r="BK132"/>
  <c r="J128"/>
  <c r="BK111"/>
  <c r="J121"/>
  <c r="BK118"/>
  <c r="J117"/>
  <c r="J97"/>
  <c r="J98"/>
  <c r="BK102"/>
  <c r="BK97"/>
  <c i="5" r="BK113"/>
  <c r="J129"/>
  <c r="BK135"/>
  <c r="BK129"/>
  <c r="J137"/>
  <c i="6" r="F38"/>
  <c i="7" r="J96"/>
  <c r="BK96"/>
  <c r="BK90"/>
  <c i="8" r="BK239"/>
  <c r="BK196"/>
  <c r="J82"/>
  <c r="J170"/>
  <c r="BK110"/>
  <c r="BK241"/>
  <c r="J234"/>
  <c r="BK210"/>
  <c r="J152"/>
  <c r="J248"/>
  <c r="BK223"/>
  <c r="BK162"/>
  <c r="J108"/>
  <c r="J198"/>
  <c r="BK181"/>
  <c r="BK169"/>
  <c r="BK144"/>
  <c r="J257"/>
  <c r="BK209"/>
  <c r="BK114"/>
  <c r="BK257"/>
  <c r="BK211"/>
  <c r="BK177"/>
  <c r="J158"/>
  <c r="BK136"/>
  <c r="BK101"/>
  <c r="BK258"/>
  <c r="BK128"/>
  <c r="BK254"/>
  <c r="J212"/>
  <c r="J181"/>
  <c r="BK158"/>
  <c r="BK121"/>
  <c r="BK249"/>
  <c r="BK233"/>
  <c r="BK203"/>
  <c r="J149"/>
  <c r="BK139"/>
  <c r="J88"/>
  <c i="9" r="BK103"/>
  <c r="BK95"/>
  <c i="10" r="J115"/>
  <c r="J120"/>
  <c r="BK117"/>
  <c r="BK111"/>
  <c r="BK105"/>
  <c r="BK94"/>
  <c r="J129"/>
  <c r="BK107"/>
  <c i="11" r="BK128"/>
  <c r="J192"/>
  <c r="J166"/>
  <c r="J136"/>
  <c r="BK174"/>
  <c r="BK143"/>
  <c r="BK202"/>
  <c r="J181"/>
  <c r="J162"/>
  <c r="BK126"/>
  <c r="BK132"/>
  <c r="J200"/>
  <c r="J148"/>
  <c r="BK130"/>
  <c r="BK196"/>
  <c r="BK109"/>
  <c r="BK101"/>
  <c i="12" r="J158"/>
  <c r="BK89"/>
  <c r="J180"/>
  <c r="J157"/>
  <c r="BK144"/>
  <c r="BK158"/>
  <c r="J178"/>
  <c r="BK152"/>
  <c r="J126"/>
  <c r="J92"/>
  <c r="BK91"/>
  <c i="13" r="BK90"/>
  <c i="14" r="J155"/>
  <c r="BK97"/>
  <c r="BK125"/>
  <c r="BK168"/>
  <c r="J182"/>
  <c r="BK117"/>
  <c r="J117"/>
  <c r="J147"/>
  <c r="BK148"/>
  <c r="J95"/>
  <c r="BK169"/>
  <c r="BK155"/>
  <c r="BK133"/>
  <c i="15" r="J127"/>
  <c r="J91"/>
  <c r="J114"/>
  <c r="BK111"/>
  <c i="16" r="BK134"/>
  <c r="J92"/>
  <c r="J122"/>
  <c r="J163"/>
  <c r="BK119"/>
  <c r="J174"/>
  <c r="J127"/>
  <c r="BK166"/>
  <c r="BK115"/>
  <c r="J136"/>
  <c r="J177"/>
  <c r="J143"/>
  <c r="BK179"/>
  <c r="J141"/>
  <c r="J157"/>
  <c r="J155"/>
  <c r="J119"/>
  <c r="BK92"/>
  <c i="17" r="BK116"/>
  <c r="BK90"/>
  <c r="J133"/>
  <c r="BK120"/>
  <c r="BK148"/>
  <c r="BK133"/>
  <c r="J111"/>
  <c r="J131"/>
  <c r="BK111"/>
  <c r="J87"/>
  <c i="18" r="BK99"/>
  <c r="J113"/>
  <c r="J131"/>
  <c r="J93"/>
  <c i="2" r="J329"/>
  <c r="BK305"/>
  <c r="J268"/>
  <c r="J135"/>
  <c r="J118"/>
  <c r="J338"/>
  <c r="J333"/>
  <c r="J326"/>
  <c r="J311"/>
  <c r="BK293"/>
  <c r="BK275"/>
  <c r="BK273"/>
  <c r="BK244"/>
  <c r="BK232"/>
  <c r="J211"/>
  <c r="J180"/>
  <c r="BK157"/>
  <c r="J131"/>
  <c r="J327"/>
  <c r="J305"/>
  <c r="J293"/>
  <c r="J279"/>
  <c r="BK270"/>
  <c r="J257"/>
  <c r="BK239"/>
  <c r="J220"/>
  <c r="J207"/>
  <c r="BK186"/>
  <c r="BK154"/>
  <c r="BK143"/>
  <c r="J132"/>
  <c r="BK111"/>
  <c r="BK291"/>
  <c r="J270"/>
  <c r="BK220"/>
  <c r="J167"/>
  <c r="J301"/>
  <c r="J281"/>
  <c r="J235"/>
  <c r="BK131"/>
  <c r="BK318"/>
  <c r="J290"/>
  <c r="BK247"/>
  <c r="J176"/>
  <c r="J156"/>
  <c r="BK144"/>
  <c r="BK116"/>
  <c r="J229"/>
  <c r="J206"/>
  <c r="BK179"/>
  <c r="BK141"/>
  <c i="3" r="BK116"/>
  <c r="J114"/>
  <c i="4" r="BK120"/>
  <c r="J132"/>
  <c r="BK130"/>
  <c r="BK114"/>
  <c r="BK116"/>
  <c r="J120"/>
  <c r="J95"/>
  <c r="BK99"/>
  <c r="J96"/>
  <c i="5" r="BK101"/>
  <c r="BK119"/>
  <c r="BK108"/>
  <c r="BK121"/>
  <c i="6" r="J101"/>
  <c r="BK91"/>
  <c r="BK104"/>
  <c r="J107"/>
  <c r="BK105"/>
  <c r="BK88"/>
  <c i="7" r="J97"/>
  <c r="J92"/>
  <c i="8" r="BK192"/>
  <c r="J102"/>
  <c r="BK166"/>
  <c r="BK243"/>
  <c r="BK164"/>
  <c r="BK94"/>
  <c r="J175"/>
  <c r="J146"/>
  <c r="BK104"/>
  <c r="BK240"/>
  <c r="BK221"/>
  <c r="BK188"/>
  <c r="BK97"/>
  <c r="J232"/>
  <c r="BK191"/>
  <c r="J112"/>
  <c r="BK145"/>
  <c r="J210"/>
  <c r="J144"/>
  <c r="BK255"/>
  <c r="J155"/>
  <c r="J138"/>
  <c r="J84"/>
  <c r="BK147"/>
  <c r="J91"/>
  <c r="BK248"/>
  <c r="BK183"/>
  <c r="J137"/>
  <c r="J258"/>
  <c r="J228"/>
  <c r="J187"/>
  <c r="J143"/>
  <c r="J105"/>
  <c i="9" r="J92"/>
  <c r="J89"/>
  <c i="10" r="BK104"/>
  <c r="J119"/>
  <c r="J94"/>
  <c r="J96"/>
  <c r="J112"/>
  <c i="11" r="BK200"/>
  <c r="BK187"/>
  <c r="J115"/>
  <c r="J117"/>
  <c r="J107"/>
  <c r="BK164"/>
  <c r="J138"/>
  <c r="J158"/>
  <c r="J156"/>
  <c r="BK117"/>
  <c i="12" r="J131"/>
  <c r="BK177"/>
  <c r="BK108"/>
  <c r="BK173"/>
  <c r="BK113"/>
  <c r="BK136"/>
  <c r="BK116"/>
  <c r="J163"/>
  <c r="BK121"/>
  <c r="BK109"/>
  <c r="J173"/>
  <c i="13" r="BK82"/>
  <c r="J88"/>
  <c i="14" r="BK118"/>
  <c r="J133"/>
  <c r="J152"/>
  <c r="BK144"/>
  <c r="J93"/>
  <c r="BK102"/>
  <c r="J149"/>
  <c r="J106"/>
  <c r="BK182"/>
  <c r="J140"/>
  <c r="J92"/>
  <c r="BK138"/>
  <c i="15" r="J107"/>
  <c r="BK117"/>
  <c r="J87"/>
  <c r="J97"/>
  <c r="J100"/>
  <c i="16" r="BK130"/>
  <c r="BK95"/>
  <c r="BK175"/>
  <c r="J175"/>
  <c r="BK114"/>
  <c r="J110"/>
  <c r="J166"/>
  <c r="J114"/>
  <c r="J147"/>
  <c r="BK149"/>
  <c r="J116"/>
  <c r="BK152"/>
  <c r="BK122"/>
  <c r="BK96"/>
  <c r="BK136"/>
  <c r="J97"/>
  <c r="J94"/>
  <c r="J126"/>
  <c i="17" r="J127"/>
  <c r="BK101"/>
  <c r="J139"/>
  <c r="J145"/>
  <c r="BK145"/>
  <c r="BK127"/>
  <c r="BK103"/>
  <c r="BK129"/>
  <c r="J105"/>
  <c i="18" r="J121"/>
  <c r="J100"/>
  <c r="BK131"/>
  <c r="BK83"/>
  <c r="J125"/>
  <c i="2" r="BK320"/>
  <c r="BK299"/>
  <c r="J276"/>
  <c r="J121"/>
  <c r="J336"/>
  <c r="BK325"/>
  <c r="J310"/>
  <c r="BK285"/>
  <c r="BK265"/>
  <c r="BK233"/>
  <c r="BK192"/>
  <c r="BK149"/>
  <c r="BK328"/>
  <c r="BK306"/>
  <c r="J291"/>
  <c r="J272"/>
  <c r="J255"/>
  <c r="J240"/>
  <c r="J219"/>
  <c r="J200"/>
  <c r="J175"/>
  <c r="J145"/>
  <c r="J115"/>
  <c r="BK269"/>
  <c r="BK206"/>
  <c r="BK166"/>
  <c r="BK311"/>
  <c r="J250"/>
  <c r="J179"/>
  <c r="J316"/>
  <c r="BK259"/>
  <c r="J191"/>
  <c r="J120"/>
  <c r="J256"/>
  <c r="BK208"/>
  <c r="J186"/>
  <c r="BK174"/>
  <c r="BK155"/>
  <c r="J141"/>
  <c r="BK261"/>
  <c r="J223"/>
  <c r="J184"/>
  <c r="J164"/>
  <c r="BK152"/>
  <c i="3" r="BK114"/>
  <c r="BK102"/>
  <c r="BK98"/>
  <c i="4" r="J114"/>
  <c r="J133"/>
  <c r="J134"/>
  <c r="J116"/>
  <c r="BK108"/>
  <c r="BK103"/>
  <c r="J101"/>
  <c r="BK104"/>
  <c i="5" r="J141"/>
  <c r="J143"/>
  <c r="J113"/>
  <c r="J108"/>
  <c r="BK99"/>
  <c i="6" r="J105"/>
  <c r="J88"/>
  <c r="BK101"/>
  <c r="J94"/>
  <c i="7" r="J91"/>
  <c r="BK92"/>
  <c i="8" r="BK205"/>
  <c r="BK140"/>
  <c r="BK232"/>
  <c r="BK123"/>
  <c r="BK207"/>
  <c r="BK99"/>
  <c r="J194"/>
  <c r="J151"/>
  <c r="J107"/>
  <c r="J245"/>
  <c r="BK217"/>
  <c r="J193"/>
  <c r="J109"/>
  <c r="BK245"/>
  <c r="J217"/>
  <c r="J104"/>
  <c r="BK182"/>
  <c r="J168"/>
  <c r="J252"/>
  <c r="J110"/>
  <c r="J83"/>
  <c r="BK206"/>
  <c r="BK168"/>
  <c r="J139"/>
  <c r="J253"/>
  <c r="BK229"/>
  <c r="BK208"/>
  <c r="BK174"/>
  <c r="J122"/>
  <c r="BK87"/>
  <c i="9" r="J103"/>
  <c i="10" r="J126"/>
  <c r="BK93"/>
  <c r="BK130"/>
  <c r="J114"/>
  <c r="J93"/>
  <c r="BK116"/>
  <c i="11" r="J202"/>
  <c r="BK107"/>
  <c r="BK162"/>
  <c r="J172"/>
  <c r="BK113"/>
  <c r="BK183"/>
  <c r="BK138"/>
  <c r="BK94"/>
  <c r="BK185"/>
  <c r="J174"/>
  <c r="J185"/>
  <c r="J120"/>
  <c i="12" r="J169"/>
  <c r="J118"/>
  <c r="J155"/>
  <c r="BK172"/>
  <c r="BK183"/>
  <c r="BK155"/>
  <c r="BK122"/>
  <c r="J160"/>
  <c r="BK128"/>
  <c r="J96"/>
  <c r="BK106"/>
  <c r="J161"/>
  <c r="J101"/>
  <c r="J103"/>
  <c r="J141"/>
  <c i="14" r="BK99"/>
  <c r="BK98"/>
  <c r="BK108"/>
  <c r="BK116"/>
  <c r="J153"/>
  <c r="J104"/>
  <c r="J99"/>
  <c r="J127"/>
  <c r="BK152"/>
  <c r="BK106"/>
  <c i="15" r="J103"/>
  <c r="J111"/>
  <c r="BK120"/>
  <c i="16" r="BK174"/>
  <c r="J104"/>
  <c r="J101"/>
  <c r="BK109"/>
  <c r="BK142"/>
  <c r="J171"/>
  <c r="J112"/>
  <c r="BK156"/>
  <c r="J144"/>
  <c r="J179"/>
  <c r="J124"/>
  <c r="J156"/>
  <c r="J98"/>
  <c r="BK90"/>
  <c r="BK124"/>
  <c i="17" r="BK118"/>
  <c r="J150"/>
  <c r="J103"/>
  <c r="BK150"/>
  <c r="BK135"/>
  <c r="BK99"/>
  <c r="BK105"/>
  <c r="J132"/>
  <c i="18" r="J124"/>
  <c r="BK123"/>
  <c r="BK128"/>
  <c i="2" r="J319"/>
  <c r="J174"/>
  <c r="BK115"/>
  <c r="BK334"/>
  <c r="BK324"/>
  <c r="J303"/>
  <c r="BK295"/>
  <c r="BK277"/>
  <c r="J258"/>
  <c r="J224"/>
  <c r="J195"/>
  <c r="BK176"/>
  <c r="J148"/>
  <c r="J330"/>
  <c r="BK319"/>
  <c r="BK304"/>
  <c r="J280"/>
  <c r="J266"/>
  <c r="BK225"/>
  <c r="J208"/>
  <c r="BK191"/>
  <c r="BK153"/>
  <c r="J125"/>
  <c r="J313"/>
  <c r="J216"/>
  <c r="BK170"/>
  <c r="BK123"/>
  <c r="J318"/>
  <c r="J275"/>
  <c r="J242"/>
  <c r="BK130"/>
  <c r="BK323"/>
  <c r="J289"/>
  <c r="BK238"/>
  <c r="BK162"/>
  <c r="J116"/>
  <c r="J252"/>
  <c r="BK243"/>
  <c r="BK199"/>
  <c r="BK181"/>
  <c r="BK164"/>
  <c r="J140"/>
  <c r="J239"/>
  <c r="J190"/>
  <c r="BK165"/>
  <c r="J155"/>
  <c i="3" r="BK112"/>
  <c r="J108"/>
  <c i="4" r="BK125"/>
  <c r="BK109"/>
  <c r="J130"/>
  <c r="J126"/>
  <c r="J110"/>
  <c r="BK110"/>
  <c r="BK122"/>
  <c r="BK96"/>
  <c r="J106"/>
  <c i="5" r="J119"/>
  <c r="BK138"/>
  <c r="BK132"/>
  <c r="J134"/>
  <c r="J103"/>
  <c i="6" r="J100"/>
  <c r="J102"/>
  <c r="BK89"/>
  <c r="J106"/>
  <c r="J96"/>
  <c r="BK108"/>
  <c r="J92"/>
  <c i="7" r="BK98"/>
  <c r="BK91"/>
  <c i="8" r="BK199"/>
  <c r="J126"/>
  <c r="BK230"/>
  <c r="J219"/>
  <c r="J182"/>
  <c r="J218"/>
  <c r="J192"/>
  <c r="BK157"/>
  <c r="J132"/>
  <c r="J244"/>
  <c r="BK236"/>
  <c r="J213"/>
  <c r="J103"/>
  <c r="J214"/>
  <c r="BK137"/>
  <c r="J216"/>
  <c r="BK176"/>
  <c r="J162"/>
  <c r="BK118"/>
  <c r="J200"/>
  <c r="J233"/>
  <c r="J195"/>
  <c r="BK159"/>
  <c r="J133"/>
  <c r="BK219"/>
  <c r="J131"/>
  <c r="J256"/>
  <c r="BK224"/>
  <c r="J157"/>
  <c r="BK126"/>
  <c r="BK92"/>
  <c r="BK235"/>
  <c r="J199"/>
  <c r="J160"/>
  <c r="J128"/>
  <c r="J90"/>
  <c i="9" r="BK101"/>
  <c r="J99"/>
  <c i="10" r="BK122"/>
  <c r="BK121"/>
  <c r="BK103"/>
  <c r="J104"/>
  <c r="J101"/>
  <c r="BK101"/>
  <c r="BK119"/>
  <c r="BK99"/>
  <c i="11" r="J126"/>
  <c r="J183"/>
  <c r="J154"/>
  <c r="J160"/>
  <c r="J109"/>
  <c r="J196"/>
  <c r="J168"/>
  <c r="BK148"/>
  <c r="J105"/>
  <c r="BK172"/>
  <c r="BK170"/>
  <c r="J145"/>
  <c r="BK103"/>
  <c i="12" r="BK154"/>
  <c r="J183"/>
  <c r="J172"/>
  <c r="J122"/>
  <c r="J170"/>
  <c r="BK125"/>
  <c r="BK127"/>
  <c r="J120"/>
  <c r="BK103"/>
  <c r="J123"/>
  <c r="J90"/>
  <c r="BK118"/>
  <c r="J146"/>
  <c r="BK167"/>
  <c r="J166"/>
  <c r="J152"/>
  <c r="J98"/>
  <c r="BK178"/>
  <c r="J104"/>
  <c i="13" r="J90"/>
  <c i="14" r="BK126"/>
  <c r="J144"/>
  <c r="J118"/>
  <c r="J90"/>
  <c r="BK115"/>
  <c r="J161"/>
  <c r="BK143"/>
  <c i="15" r="J117"/>
  <c r="BK97"/>
  <c i="16" r="BK170"/>
  <c r="J90"/>
  <c r="J108"/>
  <c r="BK180"/>
  <c r="BK126"/>
  <c r="BK162"/>
  <c r="J128"/>
  <c r="J169"/>
  <c r="BK113"/>
  <c r="J168"/>
  <c r="BK117"/>
  <c r="BK131"/>
  <c i="17" r="J107"/>
  <c i="2" l="1" r="R109"/>
  <c r="P159"/>
  <c r="BK178"/>
  <c r="J178"/>
  <c r="J74"/>
  <c r="P218"/>
  <c r="R234"/>
  <c r="P251"/>
  <c r="T288"/>
  <c r="P335"/>
  <c i="3" r="P101"/>
  <c r="P100"/>
  <c r="P95"/>
  <c i="1" r="AU58"/>
  <c i="4" r="BK93"/>
  <c r="J93"/>
  <c r="J68"/>
  <c i="5" r="R98"/>
  <c r="T107"/>
  <c r="P131"/>
  <c i="8" r="R81"/>
  <c r="R80"/>
  <c i="9" r="BK86"/>
  <c r="BK85"/>
  <c i="10" r="P92"/>
  <c r="BK106"/>
  <c r="J106"/>
  <c r="J64"/>
  <c r="P109"/>
  <c r="T124"/>
  <c r="T134"/>
  <c r="T133"/>
  <c i="11" r="T91"/>
  <c r="P147"/>
  <c r="P191"/>
  <c i="12" r="R88"/>
  <c r="T129"/>
  <c r="P162"/>
  <c i="14" r="R101"/>
  <c r="BK121"/>
  <c r="J121"/>
  <c r="J63"/>
  <c r="R150"/>
  <c i="15" r="R90"/>
  <c i="16" r="T89"/>
  <c r="P146"/>
  <c i="2" r="P146"/>
  <c r="T178"/>
  <c r="P288"/>
  <c i="5" r="BK112"/>
  <c r="J112"/>
  <c r="J70"/>
  <c i="6" r="R87"/>
  <c r="R86"/>
  <c i="9" r="P94"/>
  <c i="10" r="T109"/>
  <c r="P128"/>
  <c i="11" r="P91"/>
  <c r="T119"/>
  <c r="T147"/>
  <c i="12" r="R99"/>
  <c r="BK140"/>
  <c r="J140"/>
  <c r="J65"/>
  <c r="BK179"/>
  <c r="J179"/>
  <c r="J67"/>
  <c i="14" r="P101"/>
  <c r="P114"/>
  <c r="BK129"/>
  <c r="J129"/>
  <c r="J65"/>
  <c r="P139"/>
  <c r="BK180"/>
  <c r="J180"/>
  <c r="J68"/>
  <c i="16" r="T160"/>
  <c i="17" r="T147"/>
  <c i="2" r="P109"/>
  <c r="P108"/>
  <c r="R159"/>
  <c r="BK171"/>
  <c r="J171"/>
  <c r="J73"/>
  <c r="P193"/>
  <c r="T218"/>
  <c r="P260"/>
  <c r="BK309"/>
  <c r="J309"/>
  <c r="J82"/>
  <c r="BK335"/>
  <c r="J335"/>
  <c r="J83"/>
  <c i="3" r="R101"/>
  <c r="R100"/>
  <c r="R95"/>
  <c i="4" r="P93"/>
  <c r="P92"/>
  <c i="1" r="AU59"/>
  <c i="5" r="P98"/>
  <c r="P107"/>
  <c r="R131"/>
  <c i="8" r="BK81"/>
  <c r="J81"/>
  <c r="J60"/>
  <c i="9" r="T86"/>
  <c r="T85"/>
  <c i="10" r="BK97"/>
  <c r="J97"/>
  <c r="J62"/>
  <c r="T106"/>
  <c r="T100"/>
  <c r="R118"/>
  <c r="P134"/>
  <c r="P133"/>
  <c i="11" r="BK91"/>
  <c r="BK119"/>
  <c r="J119"/>
  <c r="J63"/>
  <c r="P135"/>
  <c r="P139"/>
  <c r="BK191"/>
  <c r="J191"/>
  <c r="J69"/>
  <c i="12" r="P99"/>
  <c r="P140"/>
  <c r="P139"/>
  <c i="14" r="BK89"/>
  <c r="J89"/>
  <c r="J60"/>
  <c r="R114"/>
  <c r="T129"/>
  <c i="15" r="BK119"/>
  <c r="J119"/>
  <c r="J63"/>
  <c i="16" r="P118"/>
  <c r="BK150"/>
  <c r="J150"/>
  <c r="J66"/>
  <c i="17" r="BK134"/>
  <c r="J134"/>
  <c r="J63"/>
  <c i="2" r="T146"/>
  <c r="BK168"/>
  <c r="J168"/>
  <c r="J72"/>
  <c r="P178"/>
  <c r="R218"/>
  <c r="BK260"/>
  <c r="J260"/>
  <c r="J80"/>
  <c r="R288"/>
  <c r="T335"/>
  <c i="4" r="R93"/>
  <c r="R92"/>
  <c i="5" r="P112"/>
  <c r="R126"/>
  <c i="9" r="T94"/>
  <c i="10" r="BK92"/>
  <c r="J92"/>
  <c r="J60"/>
  <c r="T97"/>
  <c r="R109"/>
  <c r="BK128"/>
  <c r="J128"/>
  <c r="J68"/>
  <c i="11" r="T98"/>
  <c r="T90"/>
  <c r="BK147"/>
  <c r="J147"/>
  <c r="J67"/>
  <c r="BK180"/>
  <c r="J180"/>
  <c r="J68"/>
  <c i="12" r="T88"/>
  <c r="R129"/>
  <c r="BK162"/>
  <c r="J162"/>
  <c r="J66"/>
  <c i="13" r="BK81"/>
  <c r="J81"/>
  <c r="J60"/>
  <c i="14" r="BK114"/>
  <c r="J114"/>
  <c r="J62"/>
  <c r="BK139"/>
  <c r="J139"/>
  <c r="J66"/>
  <c r="T180"/>
  <c i="15" r="R119"/>
  <c i="16" r="R125"/>
  <c r="R146"/>
  <c r="R181"/>
  <c i="17" r="R134"/>
  <c i="2" r="BK146"/>
  <c r="J146"/>
  <c r="J70"/>
  <c r="T159"/>
  <c r="T168"/>
  <c r="R193"/>
  <c r="T234"/>
  <c r="R251"/>
  <c r="R309"/>
  <c i="3" r="T101"/>
  <c r="T100"/>
  <c r="T95"/>
  <c i="5" r="BK98"/>
  <c r="J98"/>
  <c r="J68"/>
  <c r="T98"/>
  <c r="P126"/>
  <c i="10" r="R92"/>
  <c r="P118"/>
  <c i="11" r="BK98"/>
  <c r="J98"/>
  <c r="J62"/>
  <c r="R135"/>
  <c r="R180"/>
  <c i="12" r="T140"/>
  <c i="14" r="T121"/>
  <c i="15" r="BK90"/>
  <c r="J90"/>
  <c r="J62"/>
  <c i="16" r="P132"/>
  <c r="R150"/>
  <c r="BK181"/>
  <c r="J181"/>
  <c r="J68"/>
  <c i="17" r="P134"/>
  <c i="2" r="BK109"/>
  <c r="J109"/>
  <c r="J69"/>
  <c r="R178"/>
  <c r="BK251"/>
  <c r="J251"/>
  <c r="J79"/>
  <c i="5" r="BK107"/>
  <c r="J107"/>
  <c r="J69"/>
  <c r="BK131"/>
  <c r="J131"/>
  <c r="J73"/>
  <c i="6" r="BK87"/>
  <c r="J87"/>
  <c r="J64"/>
  <c i="10" r="T92"/>
  <c r="P124"/>
  <c i="11" r="P98"/>
  <c r="BK139"/>
  <c r="J139"/>
  <c r="J66"/>
  <c r="T180"/>
  <c i="12" r="BK88"/>
  <c r="J88"/>
  <c r="J60"/>
  <c r="BK129"/>
  <c r="J129"/>
  <c r="J62"/>
  <c r="BK133"/>
  <c r="J133"/>
  <c r="J63"/>
  <c r="T162"/>
  <c i="16" r="BK125"/>
  <c r="J125"/>
  <c r="J62"/>
  <c r="R160"/>
  <c i="17" r="T86"/>
  <c i="2" r="R146"/>
  <c r="R168"/>
  <c r="R171"/>
  <c r="BK218"/>
  <c r="J218"/>
  <c r="J76"/>
  <c r="P234"/>
  <c r="P228"/>
  <c r="T251"/>
  <c r="P309"/>
  <c r="R335"/>
  <c i="5" r="T112"/>
  <c r="BK126"/>
  <c r="J126"/>
  <c r="J72"/>
  <c i="6" r="T87"/>
  <c r="T86"/>
  <c i="9" r="R94"/>
  <c i="10" r="P106"/>
  <c r="P100"/>
  <c r="BK124"/>
  <c r="J124"/>
  <c r="J67"/>
  <c r="R128"/>
  <c i="11" r="R91"/>
  <c r="R147"/>
  <c r="P180"/>
  <c i="12" r="P88"/>
  <c r="T133"/>
  <c r="T179"/>
  <c i="14" r="R89"/>
  <c r="BK150"/>
  <c r="BK128"/>
  <c r="J128"/>
  <c r="J64"/>
  <c i="15" r="P119"/>
  <c i="16" r="BK132"/>
  <c r="J132"/>
  <c r="J63"/>
  <c r="T146"/>
  <c i="17" r="BK113"/>
  <c r="J113"/>
  <c r="J62"/>
  <c i="10" r="R97"/>
  <c r="T118"/>
  <c r="R134"/>
  <c r="R133"/>
  <c i="12" r="BK99"/>
  <c r="J99"/>
  <c r="J61"/>
  <c r="R133"/>
  <c r="R179"/>
  <c i="13" r="R81"/>
  <c r="R80"/>
  <c i="14" r="BK101"/>
  <c r="J101"/>
  <c r="J61"/>
  <c r="T114"/>
  <c r="P150"/>
  <c i="15" r="BK84"/>
  <c r="J84"/>
  <c r="J60"/>
  <c r="P90"/>
  <c r="P89"/>
  <c i="16" r="P89"/>
  <c r="T118"/>
  <c r="R132"/>
  <c r="BK160"/>
  <c r="J160"/>
  <c r="J67"/>
  <c r="P181"/>
  <c i="17" r="R86"/>
  <c r="R85"/>
  <c r="R113"/>
  <c r="P147"/>
  <c i="2" r="T109"/>
  <c r="T108"/>
  <c r="T171"/>
  <c r="BK288"/>
  <c r="J288"/>
  <c r="J81"/>
  <c i="4" r="T93"/>
  <c r="T92"/>
  <c i="5" r="R107"/>
  <c r="T131"/>
  <c i="9" r="P86"/>
  <c r="P85"/>
  <c r="P84"/>
  <c i="1" r="AU64"/>
  <c i="11" r="P119"/>
  <c r="BK135"/>
  <c r="T139"/>
  <c r="T191"/>
  <c i="12" r="P129"/>
  <c r="R140"/>
  <c r="P179"/>
  <c i="13" r="T81"/>
  <c r="T80"/>
  <c i="14" r="T89"/>
  <c r="P121"/>
  <c r="P129"/>
  <c r="P128"/>
  <c r="T139"/>
  <c r="P180"/>
  <c i="15" r="P84"/>
  <c r="T90"/>
  <c i="16" r="BK89"/>
  <c r="BK118"/>
  <c r="J118"/>
  <c r="J61"/>
  <c r="P125"/>
  <c r="T132"/>
  <c r="P160"/>
  <c i="17" r="P86"/>
  <c r="T134"/>
  <c i="18" r="R82"/>
  <c r="P122"/>
  <c i="2" r="BK193"/>
  <c r="J193"/>
  <c r="J75"/>
  <c r="T260"/>
  <c i="3" r="BK101"/>
  <c r="J101"/>
  <c r="J71"/>
  <c i="6" r="P87"/>
  <c r="P86"/>
  <c i="1" r="AU61"/>
  <c i="8" r="T81"/>
  <c r="T80"/>
  <c i="9" r="R86"/>
  <c r="R85"/>
  <c r="R84"/>
  <c i="10" r="P97"/>
  <c r="BK109"/>
  <c r="J109"/>
  <c r="J65"/>
  <c r="R124"/>
  <c r="BK134"/>
  <c r="J134"/>
  <c r="J71"/>
  <c i="11" r="R119"/>
  <c i="14" r="T101"/>
  <c r="T150"/>
  <c i="16" r="R89"/>
  <c r="R118"/>
  <c r="T125"/>
  <c r="BK146"/>
  <c r="J146"/>
  <c r="J65"/>
  <c r="P150"/>
  <c r="P145"/>
  <c r="T150"/>
  <c r="T181"/>
  <c i="17" r="BK86"/>
  <c r="J86"/>
  <c r="J61"/>
  <c r="T113"/>
  <c r="BK147"/>
  <c r="J147"/>
  <c r="J64"/>
  <c i="18" r="BK82"/>
  <c r="BK81"/>
  <c r="J81"/>
  <c r="J59"/>
  <c r="P82"/>
  <c r="P81"/>
  <c i="1" r="AU73"/>
  <c i="18" r="BK122"/>
  <c r="J122"/>
  <c r="J61"/>
  <c r="R122"/>
  <c i="2" r="BK159"/>
  <c r="J159"/>
  <c r="J71"/>
  <c r="P168"/>
  <c r="P171"/>
  <c r="T193"/>
  <c r="BK234"/>
  <c r="J234"/>
  <c r="J78"/>
  <c r="R260"/>
  <c r="T309"/>
  <c i="5" r="R112"/>
  <c r="T126"/>
  <c i="8" r="P81"/>
  <c r="P80"/>
  <c i="1" r="AU63"/>
  <c i="9" r="BK94"/>
  <c r="J94"/>
  <c r="J64"/>
  <c i="10" r="R106"/>
  <c r="R100"/>
  <c r="BK118"/>
  <c r="T128"/>
  <c i="11" r="R98"/>
  <c r="R90"/>
  <c r="T135"/>
  <c r="T134"/>
  <c r="R139"/>
  <c r="R191"/>
  <c i="12" r="T99"/>
  <c r="P133"/>
  <c r="R162"/>
  <c i="13" r="P81"/>
  <c r="P80"/>
  <c i="1" r="AU68"/>
  <c i="14" r="P89"/>
  <c r="P88"/>
  <c i="1" r="AU69"/>
  <c i="14" r="R121"/>
  <c r="R129"/>
  <c r="R139"/>
  <c r="R180"/>
  <c i="15" r="R84"/>
  <c r="T84"/>
  <c r="T119"/>
  <c i="17" r="P113"/>
  <c r="R147"/>
  <c i="18" r="T82"/>
  <c r="T81"/>
  <c r="T122"/>
  <c i="7" r="BK100"/>
  <c r="J100"/>
  <c r="J65"/>
  <c r="BK102"/>
  <c r="J102"/>
  <c r="J66"/>
  <c i="2" r="BK228"/>
  <c r="J228"/>
  <c r="J77"/>
  <c i="3" r="BK97"/>
  <c r="J97"/>
  <c r="J69"/>
  <c i="5" r="BK123"/>
  <c r="J123"/>
  <c r="J71"/>
  <c i="9" r="BK91"/>
  <c r="J91"/>
  <c r="J63"/>
  <c i="10" r="BK131"/>
  <c r="J131"/>
  <c r="J69"/>
  <c i="7" r="BK89"/>
  <c r="BK88"/>
  <c r="J88"/>
  <c i="10" r="BK95"/>
  <c r="J95"/>
  <c r="J61"/>
  <c i="18" r="BE113"/>
  <c r="E48"/>
  <c r="F78"/>
  <c r="BE93"/>
  <c r="BE99"/>
  <c r="BE123"/>
  <c r="BE131"/>
  <c r="BE129"/>
  <c i="17" r="BK85"/>
  <c r="BK84"/>
  <c r="J84"/>
  <c r="J59"/>
  <c i="18" r="J52"/>
  <c r="BE111"/>
  <c r="BE126"/>
  <c r="BE124"/>
  <c r="BE127"/>
  <c r="BE128"/>
  <c r="BE83"/>
  <c r="BE121"/>
  <c r="BE100"/>
  <c r="BE112"/>
  <c r="BE125"/>
  <c i="17" r="J52"/>
  <c r="BE93"/>
  <c r="BE127"/>
  <c i="16" r="J89"/>
  <c r="J60"/>
  <c i="17" r="F55"/>
  <c r="BE122"/>
  <c r="BE133"/>
  <c r="BE139"/>
  <c r="BE103"/>
  <c r="BE120"/>
  <c r="BE131"/>
  <c r="BE107"/>
  <c r="BE114"/>
  <c r="BE145"/>
  <c r="BE87"/>
  <c r="BE90"/>
  <c r="BE101"/>
  <c r="BE116"/>
  <c r="BE125"/>
  <c r="BE135"/>
  <c r="BE137"/>
  <c r="BE148"/>
  <c r="BE149"/>
  <c r="BE111"/>
  <c r="BE129"/>
  <c r="BE143"/>
  <c r="BE150"/>
  <c r="E48"/>
  <c r="BE141"/>
  <c i="16" r="BK145"/>
  <c r="J145"/>
  <c r="J64"/>
  <c i="17" r="BE96"/>
  <c r="BE105"/>
  <c r="BE109"/>
  <c r="BE118"/>
  <c r="BE132"/>
  <c r="BE99"/>
  <c i="16" r="J52"/>
  <c r="F85"/>
  <c r="BE95"/>
  <c r="BE96"/>
  <c r="BE100"/>
  <c r="BE161"/>
  <c r="E78"/>
  <c r="BE97"/>
  <c r="BE109"/>
  <c r="BE110"/>
  <c r="BE113"/>
  <c r="BE140"/>
  <c r="BE141"/>
  <c r="BE154"/>
  <c r="BE162"/>
  <c r="BE166"/>
  <c r="BE111"/>
  <c r="BE124"/>
  <c r="BE126"/>
  <c r="BE137"/>
  <c r="BE138"/>
  <c r="BE147"/>
  <c r="BE171"/>
  <c r="BE156"/>
  <c r="BE165"/>
  <c r="BE168"/>
  <c r="BE103"/>
  <c r="BE129"/>
  <c r="BE155"/>
  <c r="BE164"/>
  <c r="BE169"/>
  <c r="BE176"/>
  <c r="BE183"/>
  <c r="BE90"/>
  <c r="BE107"/>
  <c r="BE108"/>
  <c r="BE122"/>
  <c r="BE136"/>
  <c r="BE142"/>
  <c r="BE131"/>
  <c r="BE134"/>
  <c r="BE173"/>
  <c r="BE177"/>
  <c r="BE179"/>
  <c r="BE99"/>
  <c r="BE102"/>
  <c r="BE115"/>
  <c r="BE175"/>
  <c r="BE92"/>
  <c r="BE98"/>
  <c r="BE106"/>
  <c r="BE112"/>
  <c r="BE116"/>
  <c r="BE117"/>
  <c r="BE128"/>
  <c r="BE130"/>
  <c r="BE133"/>
  <c r="BE144"/>
  <c r="BE158"/>
  <c r="BE167"/>
  <c r="BE170"/>
  <c r="BE101"/>
  <c r="BE104"/>
  <c r="BE149"/>
  <c r="BE172"/>
  <c r="BE174"/>
  <c r="BE178"/>
  <c r="BE182"/>
  <c r="BE105"/>
  <c r="BE119"/>
  <c r="BE120"/>
  <c r="BE135"/>
  <c r="BE139"/>
  <c r="BE143"/>
  <c r="BE151"/>
  <c r="BE153"/>
  <c r="BE157"/>
  <c i="15" r="BK89"/>
  <c r="J89"/>
  <c r="J61"/>
  <c i="16" r="BE94"/>
  <c r="BE114"/>
  <c r="BE121"/>
  <c r="BE127"/>
  <c r="BE152"/>
  <c r="BE163"/>
  <c r="BE180"/>
  <c i="14" r="BK88"/>
  <c r="J88"/>
  <c r="J59"/>
  <c i="15" r="E48"/>
  <c r="BE111"/>
  <c r="BE87"/>
  <c r="F80"/>
  <c r="BE103"/>
  <c r="BE117"/>
  <c r="BE94"/>
  <c i="14" r="J150"/>
  <c r="J67"/>
  <c i="15" r="J77"/>
  <c r="BE97"/>
  <c r="BE100"/>
  <c r="BE105"/>
  <c r="BE107"/>
  <c r="BE109"/>
  <c r="BE121"/>
  <c r="BE125"/>
  <c r="BE127"/>
  <c r="BE130"/>
  <c r="BE85"/>
  <c r="BE91"/>
  <c r="BE114"/>
  <c r="BE120"/>
  <c r="BE123"/>
  <c i="13" r="BK80"/>
  <c r="J80"/>
  <c i="14" r="J82"/>
  <c r="BE102"/>
  <c r="BE151"/>
  <c r="BE153"/>
  <c r="BE154"/>
  <c r="BE152"/>
  <c r="E78"/>
  <c r="BE93"/>
  <c r="BE108"/>
  <c r="BE138"/>
  <c r="BE94"/>
  <c r="BE95"/>
  <c r="BE100"/>
  <c r="BE122"/>
  <c r="BE135"/>
  <c r="BE168"/>
  <c r="BE181"/>
  <c r="BE90"/>
  <c r="BE123"/>
  <c r="BE125"/>
  <c r="BE130"/>
  <c r="BE167"/>
  <c r="BE104"/>
  <c r="BE106"/>
  <c r="BE118"/>
  <c r="BE124"/>
  <c r="BE143"/>
  <c r="BE144"/>
  <c r="BE145"/>
  <c r="F85"/>
  <c r="BE97"/>
  <c r="BE99"/>
  <c r="BE132"/>
  <c r="BE133"/>
  <c r="BE159"/>
  <c r="BE92"/>
  <c r="BE117"/>
  <c r="BE161"/>
  <c r="BE142"/>
  <c r="BE169"/>
  <c r="BE96"/>
  <c r="BE98"/>
  <c r="BE126"/>
  <c r="BE127"/>
  <c r="BE137"/>
  <c r="BE141"/>
  <c r="BE149"/>
  <c r="BE155"/>
  <c r="BE183"/>
  <c r="BE110"/>
  <c r="BE112"/>
  <c r="BE115"/>
  <c r="BE116"/>
  <c r="BE119"/>
  <c r="BE140"/>
  <c r="BE146"/>
  <c r="BE147"/>
  <c r="BE157"/>
  <c r="BE148"/>
  <c r="BE182"/>
  <c i="12" r="BK139"/>
  <c r="J139"/>
  <c r="J64"/>
  <c i="13" r="J52"/>
  <c r="F77"/>
  <c r="BE82"/>
  <c r="E48"/>
  <c i="12" r="BK87"/>
  <c r="J87"/>
  <c r="J59"/>
  <c i="13" r="BE90"/>
  <c r="BE92"/>
  <c r="BE84"/>
  <c r="BE86"/>
  <c r="BE88"/>
  <c i="12" r="BE120"/>
  <c r="BE124"/>
  <c r="BE131"/>
  <c r="BE135"/>
  <c r="BE152"/>
  <c r="BE90"/>
  <c r="BE104"/>
  <c r="BE126"/>
  <c r="BE127"/>
  <c r="BE144"/>
  <c r="BE161"/>
  <c r="BE169"/>
  <c r="BE173"/>
  <c r="E48"/>
  <c r="F55"/>
  <c r="BE114"/>
  <c r="BE130"/>
  <c r="BE149"/>
  <c r="BE150"/>
  <c r="BE157"/>
  <c r="BE160"/>
  <c r="BE166"/>
  <c r="BE170"/>
  <c r="BE98"/>
  <c r="BE108"/>
  <c r="BE116"/>
  <c r="BE119"/>
  <c r="BE123"/>
  <c r="BE154"/>
  <c r="BE158"/>
  <c r="BE165"/>
  <c r="BE121"/>
  <c r="BE125"/>
  <c r="BE134"/>
  <c r="BE138"/>
  <c r="BE142"/>
  <c r="BE159"/>
  <c r="J52"/>
  <c r="BE100"/>
  <c r="BE103"/>
  <c r="BE143"/>
  <c r="BE168"/>
  <c i="11" r="J91"/>
  <c r="J61"/>
  <c i="12" r="BE92"/>
  <c r="BE93"/>
  <c r="BE107"/>
  <c r="BE110"/>
  <c r="BE113"/>
  <c r="BE137"/>
  <c r="BE141"/>
  <c r="BE155"/>
  <c r="BE171"/>
  <c r="BE102"/>
  <c i="11" r="J135"/>
  <c r="J65"/>
  <c i="12" r="BE91"/>
  <c r="BE101"/>
  <c r="BE111"/>
  <c r="BE112"/>
  <c r="BE117"/>
  <c r="BE118"/>
  <c r="BE122"/>
  <c r="BE128"/>
  <c r="BE145"/>
  <c r="BE151"/>
  <c r="BE174"/>
  <c r="BE175"/>
  <c r="BE183"/>
  <c r="BE96"/>
  <c r="BE115"/>
  <c r="BE148"/>
  <c r="BE153"/>
  <c r="BE156"/>
  <c r="BE163"/>
  <c r="BE177"/>
  <c r="BE89"/>
  <c r="BE94"/>
  <c r="BE97"/>
  <c r="BE106"/>
  <c r="BE147"/>
  <c r="BE164"/>
  <c r="BE167"/>
  <c r="BE176"/>
  <c r="BE180"/>
  <c r="BE181"/>
  <c r="BE105"/>
  <c r="BE109"/>
  <c r="BE132"/>
  <c r="BE136"/>
  <c r="BE146"/>
  <c r="BE172"/>
  <c r="BE178"/>
  <c r="BE182"/>
  <c i="10" r="BK133"/>
  <c r="J133"/>
  <c r="J70"/>
  <c i="11" r="J52"/>
  <c r="BE126"/>
  <c r="BE107"/>
  <c r="F86"/>
  <c r="BE122"/>
  <c r="BE130"/>
  <c i="10" r="J118"/>
  <c r="J66"/>
  <c i="11" r="BE113"/>
  <c r="BE172"/>
  <c r="BE111"/>
  <c r="BE124"/>
  <c r="BE132"/>
  <c r="BE142"/>
  <c r="BE162"/>
  <c r="E48"/>
  <c r="BE92"/>
  <c r="BE174"/>
  <c r="BE187"/>
  <c r="BE120"/>
  <c r="BE148"/>
  <c r="BE154"/>
  <c r="BE101"/>
  <c r="BE115"/>
  <c r="BE128"/>
  <c r="BE158"/>
  <c r="BE160"/>
  <c r="BE166"/>
  <c r="BE168"/>
  <c r="BE178"/>
  <c r="BE198"/>
  <c r="BE202"/>
  <c r="BE96"/>
  <c r="BE99"/>
  <c r="BE138"/>
  <c r="BE140"/>
  <c r="BE183"/>
  <c r="BE189"/>
  <c r="BE94"/>
  <c r="BE103"/>
  <c r="BE105"/>
  <c r="BE109"/>
  <c r="BE117"/>
  <c r="BE143"/>
  <c r="BE145"/>
  <c r="BE150"/>
  <c r="BE152"/>
  <c r="BE156"/>
  <c r="BE164"/>
  <c r="BE170"/>
  <c r="BE176"/>
  <c r="BE181"/>
  <c r="BE194"/>
  <c r="BE196"/>
  <c r="BE200"/>
  <c r="BE136"/>
  <c r="BE185"/>
  <c r="BE192"/>
  <c i="10" r="BE96"/>
  <c r="BE93"/>
  <c r="BE101"/>
  <c r="BE110"/>
  <c r="E48"/>
  <c r="BE122"/>
  <c r="BE125"/>
  <c r="BE127"/>
  <c r="BE136"/>
  <c r="BE116"/>
  <c r="BE98"/>
  <c r="BE103"/>
  <c r="BE121"/>
  <c r="F88"/>
  <c r="BE104"/>
  <c r="BE120"/>
  <c r="BE130"/>
  <c r="BE135"/>
  <c r="BE94"/>
  <c r="BE102"/>
  <c r="BE119"/>
  <c i="9" r="J85"/>
  <c r="J60"/>
  <c r="J86"/>
  <c r="J61"/>
  <c i="10" r="J85"/>
  <c r="BE99"/>
  <c r="BE111"/>
  <c r="BE112"/>
  <c r="BE114"/>
  <c r="BE115"/>
  <c r="BE126"/>
  <c r="BE132"/>
  <c r="BE107"/>
  <c r="BE108"/>
  <c r="BE113"/>
  <c r="BE117"/>
  <c r="BE129"/>
  <c r="BE105"/>
  <c r="BE123"/>
  <c i="9" r="BE89"/>
  <c r="BE104"/>
  <c r="BE95"/>
  <c r="BE103"/>
  <c r="BE87"/>
  <c i="8" r="BK80"/>
  <c r="J80"/>
  <c i="9" r="F55"/>
  <c r="BE92"/>
  <c r="J52"/>
  <c r="E74"/>
  <c r="BE97"/>
  <c r="BE99"/>
  <c r="BE101"/>
  <c i="8" r="BE86"/>
  <c r="BE94"/>
  <c r="BE98"/>
  <c r="BE110"/>
  <c r="BE111"/>
  <c r="BE124"/>
  <c r="BE129"/>
  <c r="BE136"/>
  <c r="BE147"/>
  <c r="BE148"/>
  <c r="BE151"/>
  <c r="BE155"/>
  <c r="BE179"/>
  <c r="BE180"/>
  <c r="BE194"/>
  <c r="BE198"/>
  <c r="BE201"/>
  <c r="BE202"/>
  <c r="BE210"/>
  <c r="BE214"/>
  <c r="BE225"/>
  <c r="BE236"/>
  <c r="BE239"/>
  <c r="BE251"/>
  <c r="BE255"/>
  <c r="BE256"/>
  <c r="BE258"/>
  <c i="7" r="J63"/>
  <c r="J89"/>
  <c r="J64"/>
  <c i="8" r="BE84"/>
  <c r="BE88"/>
  <c r="BE91"/>
  <c r="BE131"/>
  <c r="BE132"/>
  <c r="BE133"/>
  <c r="BE142"/>
  <c r="BE146"/>
  <c r="BE150"/>
  <c r="BE152"/>
  <c r="BE153"/>
  <c r="BE234"/>
  <c r="BE250"/>
  <c r="BE92"/>
  <c r="BE96"/>
  <c r="BE102"/>
  <c r="BE103"/>
  <c r="BE104"/>
  <c r="BE107"/>
  <c r="BE112"/>
  <c r="BE114"/>
  <c r="BE140"/>
  <c r="BE204"/>
  <c r="BE208"/>
  <c r="BE212"/>
  <c r="BE220"/>
  <c r="BE229"/>
  <c r="BE235"/>
  <c r="BE245"/>
  <c r="BE249"/>
  <c r="BE257"/>
  <c r="J52"/>
  <c r="F77"/>
  <c r="BE82"/>
  <c r="BE85"/>
  <c r="BE89"/>
  <c r="BE93"/>
  <c r="BE100"/>
  <c r="BE105"/>
  <c r="BE122"/>
  <c r="BE165"/>
  <c r="BE199"/>
  <c r="BE252"/>
  <c r="BE108"/>
  <c r="BE137"/>
  <c r="BE149"/>
  <c r="BE156"/>
  <c r="BE182"/>
  <c r="BE192"/>
  <c r="BE196"/>
  <c r="BE205"/>
  <c r="BE246"/>
  <c r="BE253"/>
  <c r="BE254"/>
  <c r="E48"/>
  <c r="BE95"/>
  <c r="BE97"/>
  <c r="BE109"/>
  <c r="BE113"/>
  <c r="BE128"/>
  <c r="BE139"/>
  <c r="BE161"/>
  <c r="BE163"/>
  <c r="BE167"/>
  <c r="BE206"/>
  <c r="BE211"/>
  <c r="BE217"/>
  <c r="BE218"/>
  <c r="BE223"/>
  <c r="BE228"/>
  <c r="BE244"/>
  <c r="BE99"/>
  <c r="BE121"/>
  <c r="BE123"/>
  <c r="BE126"/>
  <c r="BE135"/>
  <c r="BE158"/>
  <c r="BE193"/>
  <c r="BE195"/>
  <c r="BE207"/>
  <c r="BE219"/>
  <c r="BE222"/>
  <c r="BE227"/>
  <c r="BE231"/>
  <c r="BE233"/>
  <c r="BE237"/>
  <c r="BE238"/>
  <c r="BE241"/>
  <c r="BE247"/>
  <c r="BE87"/>
  <c r="BE120"/>
  <c r="BE125"/>
  <c r="BE134"/>
  <c r="BE157"/>
  <c r="BE164"/>
  <c r="BE171"/>
  <c r="BE178"/>
  <c r="BE209"/>
  <c r="BE213"/>
  <c r="BE215"/>
  <c r="BE243"/>
  <c r="BE248"/>
  <c r="BE90"/>
  <c r="BE116"/>
  <c r="BE119"/>
  <c r="BE127"/>
  <c r="BE138"/>
  <c r="BE144"/>
  <c r="BE145"/>
  <c r="BE160"/>
  <c r="BE166"/>
  <c r="BE170"/>
  <c r="BE174"/>
  <c r="BE181"/>
  <c r="BE185"/>
  <c r="BE187"/>
  <c r="BE189"/>
  <c r="BE190"/>
  <c r="BE200"/>
  <c r="BE101"/>
  <c r="BE162"/>
  <c r="BE173"/>
  <c r="BE175"/>
  <c r="BE186"/>
  <c r="BE191"/>
  <c r="BE216"/>
  <c r="BE221"/>
  <c r="BE226"/>
  <c r="BE232"/>
  <c r="BE240"/>
  <c r="BE83"/>
  <c r="BE141"/>
  <c r="BE159"/>
  <c r="BE168"/>
  <c r="BE176"/>
  <c r="BE183"/>
  <c r="BE224"/>
  <c r="BE106"/>
  <c r="BE118"/>
  <c r="BE143"/>
  <c r="BE154"/>
  <c r="BE169"/>
  <c r="BE172"/>
  <c r="BE177"/>
  <c r="BE184"/>
  <c r="BE188"/>
  <c r="BE203"/>
  <c r="BE230"/>
  <c r="BE242"/>
  <c i="7" r="E50"/>
  <c r="F59"/>
  <c r="BE92"/>
  <c r="BE95"/>
  <c r="BE98"/>
  <c r="BE91"/>
  <c r="BE103"/>
  <c i="6" r="BK86"/>
  <c r="J86"/>
  <c i="7" r="BE101"/>
  <c r="BE90"/>
  <c r="J56"/>
  <c r="BE96"/>
  <c r="BE93"/>
  <c r="BE94"/>
  <c r="BE99"/>
  <c r="BE97"/>
  <c i="6" r="BE90"/>
  <c r="BE94"/>
  <c r="BE97"/>
  <c r="BE100"/>
  <c r="BE106"/>
  <c r="BE88"/>
  <c r="BE95"/>
  <c r="BE102"/>
  <c r="BE104"/>
  <c r="BE96"/>
  <c r="BE99"/>
  <c r="BE109"/>
  <c i="5" r="BK97"/>
  <c r="J97"/>
  <c r="J67"/>
  <c i="6" r="E50"/>
  <c r="J56"/>
  <c r="F83"/>
  <c r="BE89"/>
  <c r="BE91"/>
  <c r="BE92"/>
  <c r="BE93"/>
  <c r="BE98"/>
  <c r="BE101"/>
  <c r="BE103"/>
  <c r="BE105"/>
  <c r="BE108"/>
  <c r="BE110"/>
  <c r="BE107"/>
  <c i="1" r="BC61"/>
  <c i="5" r="F63"/>
  <c r="E83"/>
  <c r="BE105"/>
  <c r="BE132"/>
  <c r="BE121"/>
  <c r="BE134"/>
  <c r="BE140"/>
  <c r="BE141"/>
  <c r="BE110"/>
  <c r="BE115"/>
  <c r="BE117"/>
  <c r="BE119"/>
  <c r="BE135"/>
  <c i="4" r="BK92"/>
  <c r="J92"/>
  <c r="J67"/>
  <c i="5" r="BE103"/>
  <c r="BE101"/>
  <c r="J91"/>
  <c r="BE108"/>
  <c r="BE113"/>
  <c r="BE124"/>
  <c r="BE137"/>
  <c r="BE99"/>
  <c r="BE127"/>
  <c r="BE143"/>
  <c r="BE129"/>
  <c r="BE138"/>
  <c i="4" r="E52"/>
  <c r="F63"/>
  <c r="J86"/>
  <c r="BE94"/>
  <c r="BE96"/>
  <c r="BE97"/>
  <c r="BE112"/>
  <c r="BE116"/>
  <c r="BE95"/>
  <c r="BE98"/>
  <c r="BE100"/>
  <c r="BE110"/>
  <c r="BE114"/>
  <c r="BE115"/>
  <c r="BE118"/>
  <c r="BE120"/>
  <c r="BE102"/>
  <c r="BE106"/>
  <c r="BE108"/>
  <c r="BE117"/>
  <c r="BE122"/>
  <c r="BE124"/>
  <c r="BE107"/>
  <c r="BE121"/>
  <c r="BE99"/>
  <c r="BE101"/>
  <c r="BE103"/>
  <c r="BE109"/>
  <c r="BE113"/>
  <c r="BE125"/>
  <c r="BE127"/>
  <c r="BE129"/>
  <c r="BE111"/>
  <c r="BE131"/>
  <c r="BE133"/>
  <c r="BE134"/>
  <c r="BE135"/>
  <c r="BE104"/>
  <c r="BE105"/>
  <c r="BE123"/>
  <c r="BE126"/>
  <c r="BE128"/>
  <c r="BE130"/>
  <c r="BE132"/>
  <c i="2" r="BK108"/>
  <c r="BK107"/>
  <c r="J107"/>
  <c r="J67"/>
  <c i="3" r="J60"/>
  <c r="BE102"/>
  <c r="F63"/>
  <c r="BE104"/>
  <c r="BE106"/>
  <c r="BE108"/>
  <c r="BE110"/>
  <c r="BE116"/>
  <c r="BE112"/>
  <c r="E52"/>
  <c r="BE98"/>
  <c r="BE114"/>
  <c i="2" r="E93"/>
  <c r="BE115"/>
  <c r="BE125"/>
  <c r="BE129"/>
  <c r="BE133"/>
  <c r="BE147"/>
  <c r="BE148"/>
  <c r="BE150"/>
  <c r="BE156"/>
  <c r="BE172"/>
  <c r="BE173"/>
  <c r="BE174"/>
  <c r="BE176"/>
  <c r="BE187"/>
  <c r="BE200"/>
  <c r="BE205"/>
  <c r="BE215"/>
  <c r="BE217"/>
  <c r="BE219"/>
  <c r="BE224"/>
  <c r="BE226"/>
  <c r="BE230"/>
  <c r="BE239"/>
  <c r="BE256"/>
  <c r="BE280"/>
  <c r="F104"/>
  <c r="BE113"/>
  <c r="BE141"/>
  <c r="BE152"/>
  <c r="BE161"/>
  <c r="BE162"/>
  <c r="BE177"/>
  <c r="BE186"/>
  <c r="BE189"/>
  <c r="BE203"/>
  <c r="BE207"/>
  <c r="BE209"/>
  <c r="BE214"/>
  <c r="BE242"/>
  <c r="BE249"/>
  <c r="BE252"/>
  <c r="BE257"/>
  <c r="BE258"/>
  <c r="BE118"/>
  <c r="BE132"/>
  <c r="BE138"/>
  <c r="BE167"/>
  <c r="BE175"/>
  <c r="BE184"/>
  <c r="BE192"/>
  <c r="BE210"/>
  <c r="BE216"/>
  <c r="BE222"/>
  <c r="BE227"/>
  <c r="BE232"/>
  <c r="BE250"/>
  <c r="BE267"/>
  <c r="BE272"/>
  <c r="BE274"/>
  <c r="BE276"/>
  <c r="BE277"/>
  <c r="BE285"/>
  <c r="BE287"/>
  <c r="BE291"/>
  <c r="BE298"/>
  <c r="BE313"/>
  <c r="J60"/>
  <c r="BE111"/>
  <c r="BE119"/>
  <c r="BE123"/>
  <c r="BE124"/>
  <c r="BE128"/>
  <c r="BE136"/>
  <c r="BE142"/>
  <c r="BE145"/>
  <c r="BE149"/>
  <c r="BE151"/>
  <c r="BE157"/>
  <c r="BE160"/>
  <c r="BE169"/>
  <c r="BE191"/>
  <c r="BE220"/>
  <c r="BE240"/>
  <c r="BE269"/>
  <c r="BE270"/>
  <c r="BE312"/>
  <c r="BE315"/>
  <c r="BE316"/>
  <c r="BE324"/>
  <c r="BE137"/>
  <c r="BE153"/>
  <c r="BE183"/>
  <c r="BE190"/>
  <c r="BE198"/>
  <c r="BE201"/>
  <c r="BE229"/>
  <c r="BE231"/>
  <c r="BE233"/>
  <c r="BE237"/>
  <c r="BE248"/>
  <c r="BE253"/>
  <c r="BE289"/>
  <c r="BE300"/>
  <c r="BE308"/>
  <c r="BE314"/>
  <c r="BE110"/>
  <c r="BE112"/>
  <c r="BE114"/>
  <c r="BE127"/>
  <c r="BE134"/>
  <c r="BE144"/>
  <c r="BE163"/>
  <c r="BE165"/>
  <c r="BE179"/>
  <c r="BE180"/>
  <c r="BE181"/>
  <c r="BE196"/>
  <c r="BE197"/>
  <c r="BE199"/>
  <c r="BE204"/>
  <c r="BE212"/>
  <c r="BE236"/>
  <c r="BE254"/>
  <c r="BE262"/>
  <c r="BE263"/>
  <c r="BE264"/>
  <c r="BE266"/>
  <c r="BE268"/>
  <c r="BE273"/>
  <c r="BE275"/>
  <c r="BE278"/>
  <c r="BE279"/>
  <c r="BE282"/>
  <c r="BE284"/>
  <c r="BE286"/>
  <c r="BE292"/>
  <c r="BE299"/>
  <c r="BE301"/>
  <c r="BE317"/>
  <c r="BE320"/>
  <c r="BE321"/>
  <c r="BE322"/>
  <c r="BE116"/>
  <c r="BE126"/>
  <c r="BE130"/>
  <c r="BE135"/>
  <c r="BE139"/>
  <c r="BE154"/>
  <c r="BE166"/>
  <c r="BE170"/>
  <c r="BE194"/>
  <c r="BE206"/>
  <c r="BE208"/>
  <c r="BE211"/>
  <c r="BE223"/>
  <c r="BE235"/>
  <c r="BE241"/>
  <c r="BE243"/>
  <c r="BE246"/>
  <c r="BE247"/>
  <c r="BE265"/>
  <c r="BE271"/>
  <c r="BE281"/>
  <c r="BE283"/>
  <c r="BE290"/>
  <c r="BE293"/>
  <c r="BE296"/>
  <c r="BE302"/>
  <c r="BE304"/>
  <c r="BE305"/>
  <c r="BE306"/>
  <c r="BE307"/>
  <c r="BE310"/>
  <c r="BE311"/>
  <c r="BE318"/>
  <c r="BE319"/>
  <c r="BE326"/>
  <c r="BE329"/>
  <c r="BE331"/>
  <c r="BE334"/>
  <c r="BE336"/>
  <c r="BE337"/>
  <c r="BE117"/>
  <c r="BE120"/>
  <c r="BE121"/>
  <c r="BE122"/>
  <c r="BE131"/>
  <c r="BE140"/>
  <c r="BE143"/>
  <c r="BE155"/>
  <c r="BE158"/>
  <c r="BE164"/>
  <c r="BE195"/>
  <c r="BE202"/>
  <c r="BE213"/>
  <c r="BE221"/>
  <c r="BE225"/>
  <c r="BE238"/>
  <c r="BE244"/>
  <c r="BE255"/>
  <c r="BE259"/>
  <c r="BE261"/>
  <c r="BE294"/>
  <c r="BE295"/>
  <c r="BE303"/>
  <c r="BE323"/>
  <c r="BE325"/>
  <c r="BE327"/>
  <c r="BE328"/>
  <c r="BE330"/>
  <c r="BE332"/>
  <c r="BE333"/>
  <c r="BE338"/>
  <c r="F40"/>
  <c i="1" r="BC57"/>
  <c i="9" r="J34"/>
  <c i="1" r="AW64"/>
  <c i="10" r="F35"/>
  <c i="1" r="BB65"/>
  <c i="12" r="F34"/>
  <c i="1" r="BA67"/>
  <c i="14" r="F37"/>
  <c i="1" r="BD69"/>
  <c i="17" r="F36"/>
  <c i="1" r="BC72"/>
  <c i="3" r="F38"/>
  <c i="1" r="BA58"/>
  <c i="4" r="F40"/>
  <c i="1" r="BC59"/>
  <c i="5" r="F41"/>
  <c i="1" r="BD60"/>
  <c i="7" r="F37"/>
  <c i="1" r="BB62"/>
  <c i="9" r="F35"/>
  <c i="1" r="BB64"/>
  <c i="10" r="F34"/>
  <c i="1" r="BA65"/>
  <c i="11" r="F36"/>
  <c i="1" r="BC66"/>
  <c i="13" r="J34"/>
  <c i="1" r="AW68"/>
  <c i="13" r="J30"/>
  <c i="15" r="F36"/>
  <c i="1" r="BC70"/>
  <c i="16" r="F37"/>
  <c i="1" r="BD71"/>
  <c i="7" r="J32"/>
  <c i="3" r="J38"/>
  <c i="1" r="AW58"/>
  <c i="5" r="F40"/>
  <c i="1" r="BC60"/>
  <c i="6" r="F39"/>
  <c i="1" r="BD61"/>
  <c i="7" r="F36"/>
  <c i="1" r="BA62"/>
  <c i="8" r="F35"/>
  <c i="1" r="BB63"/>
  <c i="13" r="F34"/>
  <c i="1" r="BA68"/>
  <c i="15" r="F34"/>
  <c i="1" r="BA70"/>
  <c i="17" r="F35"/>
  <c i="1" r="BB72"/>
  <c i="18" r="F35"/>
  <c i="1" r="BB73"/>
  <c i="2" r="F38"/>
  <c i="1" r="BA57"/>
  <c i="9" r="F34"/>
  <c i="1" r="BA64"/>
  <c i="10" r="F37"/>
  <c i="1" r="BD65"/>
  <c i="11" r="F34"/>
  <c i="1" r="BA66"/>
  <c i="12" r="F36"/>
  <c i="1" r="BC67"/>
  <c i="16" r="F34"/>
  <c i="1" r="BA71"/>
  <c i="3" r="F40"/>
  <c i="1" r="BC58"/>
  <c i="4" r="F41"/>
  <c i="1" r="BD59"/>
  <c i="6" r="F36"/>
  <c i="1" r="BA61"/>
  <c i="8" r="F37"/>
  <c i="1" r="BD63"/>
  <c i="13" r="F36"/>
  <c i="1" r="BC68"/>
  <c i="15" r="J34"/>
  <c i="1" r="AW70"/>
  <c i="16" r="F35"/>
  <c i="1" r="BB71"/>
  <c i="3" r="F41"/>
  <c i="1" r="BD58"/>
  <c i="4" r="J38"/>
  <c i="1" r="AW59"/>
  <c i="6" r="F37"/>
  <c i="1" r="BB61"/>
  <c i="7" r="F39"/>
  <c i="1" r="BD62"/>
  <c i="9" r="F37"/>
  <c i="1" r="BD64"/>
  <c i="9" r="F36"/>
  <c i="1" r="BC64"/>
  <c i="11" r="F35"/>
  <c i="1" r="BB66"/>
  <c i="12" r="F35"/>
  <c i="1" r="BB67"/>
  <c i="15" r="F35"/>
  <c i="1" r="BB70"/>
  <c i="17" r="J34"/>
  <c i="1" r="AW72"/>
  <c i="18" r="J34"/>
  <c i="1" r="AW73"/>
  <c i="3" r="F39"/>
  <c i="1" r="BB58"/>
  <c i="4" r="F38"/>
  <c i="1" r="BA59"/>
  <c i="5" r="F38"/>
  <c i="1" r="BA60"/>
  <c i="7" r="J36"/>
  <c i="1" r="AW62"/>
  <c i="8" r="F36"/>
  <c i="1" r="BC63"/>
  <c i="14" r="F34"/>
  <c i="1" r="BA69"/>
  <c i="18" r="F34"/>
  <c i="1" r="BA73"/>
  <c i="2" r="F39"/>
  <c i="1" r="BB57"/>
  <c i="11" r="J34"/>
  <c i="1" r="AW66"/>
  <c i="12" r="F37"/>
  <c i="1" r="BD67"/>
  <c i="16" r="J34"/>
  <c i="1" r="AW71"/>
  <c i="2" r="J38"/>
  <c i="1" r="AW57"/>
  <c i="8" r="J30"/>
  <c i="10" r="J34"/>
  <c i="1" r="AW65"/>
  <c i="11" r="F37"/>
  <c i="1" r="BD66"/>
  <c i="13" r="F37"/>
  <c i="1" r="BD68"/>
  <c i="14" r="J34"/>
  <c i="1" r="AW69"/>
  <c i="17" r="F34"/>
  <c i="1" r="BA72"/>
  <c i="18" r="F37"/>
  <c i="1" r="BD73"/>
  <c i="5" r="F39"/>
  <c i="1" r="BB60"/>
  <c i="7" r="F38"/>
  <c i="1" r="BC62"/>
  <c i="8" r="F34"/>
  <c i="1" r="BA63"/>
  <c i="13" r="F35"/>
  <c i="1" r="BB68"/>
  <c i="14" r="F35"/>
  <c i="1" r="BB69"/>
  <c i="18" r="F36"/>
  <c i="1" r="BC73"/>
  <c r="AS55"/>
  <c r="AS54"/>
  <c i="4" r="F39"/>
  <c i="1" r="BB59"/>
  <c i="5" r="J38"/>
  <c i="1" r="AW60"/>
  <c i="6" r="J36"/>
  <c i="1" r="AW61"/>
  <c i="6" r="J32"/>
  <c i="8" r="J34"/>
  <c i="1" r="AW63"/>
  <c i="14" r="F36"/>
  <c i="1" r="BC69"/>
  <c i="17" r="F37"/>
  <c i="1" r="BD72"/>
  <c i="2" r="F41"/>
  <c i="1" r="BD57"/>
  <c i="10" r="F36"/>
  <c i="1" r="BC65"/>
  <c i="12" r="J34"/>
  <c i="1" r="AW67"/>
  <c i="15" r="F37"/>
  <c i="1" r="BD70"/>
  <c i="16" r="F36"/>
  <c i="1" r="BC71"/>
  <c i="16" l="1" r="P88"/>
  <c i="1" r="AU71"/>
  <c i="16" r="T145"/>
  <c i="11" r="P90"/>
  <c i="18" r="R81"/>
  <c i="17" r="R84"/>
  <c i="11" r="BK90"/>
  <c i="17" r="P85"/>
  <c r="P84"/>
  <c i="1" r="AU72"/>
  <c i="12" r="R139"/>
  <c i="14" r="T128"/>
  <c r="T88"/>
  <c i="11" r="R134"/>
  <c r="R89"/>
  <c i="17" r="T85"/>
  <c r="T84"/>
  <c i="12" r="T139"/>
  <c r="T87"/>
  <c i="5" r="T97"/>
  <c i="2" r="T228"/>
  <c r="T107"/>
  <c i="9" r="T84"/>
  <c i="16" r="T88"/>
  <c i="11" r="BK134"/>
  <c r="J134"/>
  <c r="J64"/>
  <c i="12" r="R87"/>
  <c i="15" r="R89"/>
  <c r="R83"/>
  <c r="T89"/>
  <c r="T83"/>
  <c r="P83"/>
  <c i="1" r="AU70"/>
  <c i="10" r="T91"/>
  <c i="16" r="R145"/>
  <c r="R88"/>
  <c i="10" r="BK100"/>
  <c r="J100"/>
  <c r="J63"/>
  <c i="12" r="P87"/>
  <c i="1" r="AU67"/>
  <c i="10" r="R91"/>
  <c i="11" r="T89"/>
  <c r="P134"/>
  <c i="2" r="P107"/>
  <c i="1" r="AU57"/>
  <c i="5" r="R97"/>
  <c i="2" r="R108"/>
  <c i="5" r="P97"/>
  <c i="1" r="AU60"/>
  <c i="14" r="R128"/>
  <c r="R88"/>
  <c i="10" r="P91"/>
  <c i="1" r="AU65"/>
  <c i="2" r="R228"/>
  <c i="10" r="BK91"/>
  <c r="J91"/>
  <c i="1" r="AG62"/>
  <c i="3" r="BK96"/>
  <c r="J96"/>
  <c r="J68"/>
  <c i="9" r="BK90"/>
  <c r="J90"/>
  <c r="J62"/>
  <c i="3" r="BK100"/>
  <c r="J100"/>
  <c r="J70"/>
  <c i="18" r="J82"/>
  <c r="J60"/>
  <c i="17" r="J85"/>
  <c r="J60"/>
  <c i="16" r="BK88"/>
  <c r="J88"/>
  <c r="J59"/>
  <c i="15" r="BK83"/>
  <c r="J83"/>
  <c r="J59"/>
  <c i="1" r="AG68"/>
  <c i="13" r="J59"/>
  <c i="10" r="J59"/>
  <c i="1" r="AG63"/>
  <c i="8" r="J59"/>
  <c i="1" r="AG61"/>
  <c i="6" r="J63"/>
  <c i="2" r="J108"/>
  <c r="J68"/>
  <c r="J37"/>
  <c i="1" r="AV57"/>
  <c r="AT57"/>
  <c i="18" r="J33"/>
  <c i="1" r="AV73"/>
  <c r="AT73"/>
  <c i="4" r="J37"/>
  <c i="1" r="AV59"/>
  <c r="AT59"/>
  <c i="10" r="J33"/>
  <c i="1" r="AV65"/>
  <c r="AT65"/>
  <c i="14" r="J30"/>
  <c i="1" r="AG69"/>
  <c i="16" r="J33"/>
  <c i="1" r="AV71"/>
  <c r="AT71"/>
  <c i="2" r="F37"/>
  <c i="1" r="AZ57"/>
  <c i="18" r="J30"/>
  <c i="1" r="AG73"/>
  <c i="3" r="F37"/>
  <c i="1" r="AZ58"/>
  <c i="7" r="J35"/>
  <c i="1" r="AV62"/>
  <c r="AT62"/>
  <c r="AN62"/>
  <c i="12" r="J33"/>
  <c i="1" r="AV67"/>
  <c r="AT67"/>
  <c i="10" r="J30"/>
  <c i="3" r="J37"/>
  <c i="1" r="AV58"/>
  <c r="AT58"/>
  <c r="BC56"/>
  <c r="AY56"/>
  <c r="BD56"/>
  <c r="BB56"/>
  <c i="5" r="J34"/>
  <c i="1" r="AG60"/>
  <c i="6" r="J35"/>
  <c i="1" r="AV61"/>
  <c r="AT61"/>
  <c r="AN61"/>
  <c i="11" r="F33"/>
  <c i="1" r="AZ66"/>
  <c i="15" r="F33"/>
  <c i="1" r="AZ70"/>
  <c i="17" r="J33"/>
  <c i="1" r="AV72"/>
  <c r="AT72"/>
  <c i="4" r="J34"/>
  <c i="1" r="AG59"/>
  <c i="5" r="J37"/>
  <c i="1" r="AV60"/>
  <c r="AT60"/>
  <c i="7" r="F35"/>
  <c i="1" r="AZ62"/>
  <c i="9" r="F33"/>
  <c i="1" r="AZ64"/>
  <c i="12" r="F33"/>
  <c i="1" r="AZ67"/>
  <c i="17" r="F33"/>
  <c i="1" r="AZ72"/>
  <c i="4" r="F37"/>
  <c i="1" r="AZ59"/>
  <c i="6" r="F35"/>
  <c i="1" r="AZ61"/>
  <c i="10" r="F33"/>
  <c i="1" r="AZ65"/>
  <c i="13" r="J33"/>
  <c i="1" r="AV68"/>
  <c r="AT68"/>
  <c r="AN68"/>
  <c i="14" r="J33"/>
  <c i="1" r="AV69"/>
  <c r="AT69"/>
  <c i="17" r="J30"/>
  <c i="1" r="AG72"/>
  <c i="18" r="F33"/>
  <c i="1" r="AZ73"/>
  <c i="2" r="J34"/>
  <c i="1" r="AG57"/>
  <c i="5" r="F37"/>
  <c i="1" r="AZ60"/>
  <c i="9" r="J33"/>
  <c i="1" r="AV64"/>
  <c r="AT64"/>
  <c i="12" r="J30"/>
  <c i="1" r="AG67"/>
  <c i="13" r="F33"/>
  <c i="1" r="AZ68"/>
  <c i="14" r="F33"/>
  <c i="1" r="AZ69"/>
  <c r="BA56"/>
  <c i="8" r="F33"/>
  <c i="1" r="AZ63"/>
  <c i="8" r="J33"/>
  <c i="1" r="AV63"/>
  <c r="AT63"/>
  <c r="AN63"/>
  <c i="11" r="J33"/>
  <c i="1" r="AV66"/>
  <c r="AT66"/>
  <c i="16" r="F33"/>
  <c i="1" r="AZ71"/>
  <c i="15" r="J33"/>
  <c i="1" r="AV70"/>
  <c r="AT70"/>
  <c i="2" l="1" r="R107"/>
  <c i="11" r="BK89"/>
  <c r="J89"/>
  <c r="J59"/>
  <c r="P89"/>
  <c i="1" r="AU66"/>
  <c r="AG65"/>
  <c i="9" r="BK84"/>
  <c r="J84"/>
  <c r="J59"/>
  <c i="11" r="J90"/>
  <c r="J60"/>
  <c i="3" r="BK95"/>
  <c r="J95"/>
  <c r="J67"/>
  <c i="1" r="AN72"/>
  <c i="18" r="J39"/>
  <c i="17" r="J39"/>
  <c i="1" r="AN69"/>
  <c i="14" r="J39"/>
  <c i="1" r="AN67"/>
  <c i="13" r="J39"/>
  <c i="12" r="J39"/>
  <c i="10" r="J39"/>
  <c i="8" r="J39"/>
  <c i="7" r="J41"/>
  <c i="1" r="AN60"/>
  <c i="6" r="J41"/>
  <c i="1" r="AN59"/>
  <c i="5" r="J43"/>
  <c i="4" r="J43"/>
  <c i="1" r="AN57"/>
  <c i="2" r="J43"/>
  <c i="1" r="AN73"/>
  <c r="AN65"/>
  <c r="BD55"/>
  <c r="BD54"/>
  <c r="W33"/>
  <c r="AZ56"/>
  <c r="AU56"/>
  <c r="AU55"/>
  <c r="AU54"/>
  <c r="AW56"/>
  <c r="BC55"/>
  <c r="AY55"/>
  <c r="BA55"/>
  <c r="AW55"/>
  <c r="BB55"/>
  <c r="AX55"/>
  <c i="15" r="J30"/>
  <c i="1" r="AG70"/>
  <c r="AN70"/>
  <c r="AX56"/>
  <c i="16" r="J30"/>
  <c i="1" r="AG71"/>
  <c r="AN71"/>
  <c i="16" l="1" r="J39"/>
  <c i="15" r="J39"/>
  <c i="1" r="BB54"/>
  <c r="W31"/>
  <c i="3" r="J34"/>
  <c i="1" r="AG58"/>
  <c r="AG56"/>
  <c r="AG55"/>
  <c r="AV56"/>
  <c r="AT56"/>
  <c r="AN56"/>
  <c r="BA54"/>
  <c r="W30"/>
  <c r="AZ55"/>
  <c r="AV55"/>
  <c r="AT55"/>
  <c i="11" r="J30"/>
  <c i="1" r="AG66"/>
  <c r="BC54"/>
  <c r="W32"/>
  <c i="9" r="J30"/>
  <c i="1" r="AG64"/>
  <c l="1" r="AN55"/>
  <c i="9" r="J39"/>
  <c i="3" r="J43"/>
  <c i="11" r="J39"/>
  <c i="1" r="AN58"/>
  <c r="AN64"/>
  <c r="AN66"/>
  <c r="AG54"/>
  <c r="AK26"/>
  <c r="AZ54"/>
  <c r="W29"/>
  <c r="AW54"/>
  <c r="AK30"/>
  <c r="AX54"/>
  <c r="AY54"/>
  <c l="1" r="AV54"/>
  <c r="AK29"/>
  <c r="AK35"/>
  <c l="1" r="AT54"/>
  <c r="AN54"/>
</calcChain>
</file>

<file path=xl/sharedStrings.xml><?xml version="1.0" encoding="utf-8"?>
<sst xmlns="http://schemas.openxmlformats.org/spreadsheetml/2006/main">
  <si>
    <t>Export Komplet</t>
  </si>
  <si>
    <t>VZ</t>
  </si>
  <si>
    <t>2.0</t>
  </si>
  <si>
    <t>ZAMOK</t>
  </si>
  <si>
    <t>False</t>
  </si>
  <si>
    <t>{9d0525fa-9c16-4fd9-921d-c4188099e7af}</t>
  </si>
  <si>
    <t>0,01</t>
  </si>
  <si>
    <t>21</t>
  </si>
  <si>
    <t>15</t>
  </si>
  <si>
    <t>REKAPITULACE ZAKÁZKY</t>
  </si>
  <si>
    <t xml:space="preserve">v ---  níže se nacházejí doplnkové a pomocné údaje k sestavám  --- v</t>
  </si>
  <si>
    <t>Návod na vyplnění</t>
  </si>
  <si>
    <t>0,001</t>
  </si>
  <si>
    <t>Kód:</t>
  </si>
  <si>
    <t>OP_01_22</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</si>
  <si>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</si>
  <si>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</si>
  <si>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zabezpečovacího zařízení v žst. Kostelec nad Orlicí</t>
  </si>
  <si>
    <t>KSO:</t>
  </si>
  <si>
    <t>824</t>
  </si>
  <si>
    <t>CC-CZ:</t>
  </si>
  <si>
    <t>21219</t>
  </si>
  <si>
    <t>Místo:</t>
  </si>
  <si>
    <t>žst. Kostelec nad Orlicí</t>
  </si>
  <si>
    <t>Datum:</t>
  </si>
  <si>
    <t>27. 1. 2022</t>
  </si>
  <si>
    <t>CZ-CPV:</t>
  </si>
  <si>
    <t>50220000-3</t>
  </si>
  <si>
    <t>CZ-CPA:</t>
  </si>
  <si>
    <t>33.14</t>
  </si>
  <si>
    <t>Zadavatel:</t>
  </si>
  <si>
    <t>IČ:</t>
  </si>
  <si>
    <t>70994234</t>
  </si>
  <si>
    <t>Správa železnic, s.o.</t>
  </si>
  <si>
    <t>DIČ:</t>
  </si>
  <si>
    <t>CZ70994234</t>
  </si>
  <si>
    <t>Uchazeč:</t>
  </si>
  <si>
    <t>Vyplň údaj</t>
  </si>
  <si>
    <t>Projektant:</t>
  </si>
  <si>
    <t>25525441</t>
  </si>
  <si>
    <t>Signal Projekt,s.r.o.</t>
  </si>
  <si>
    <t>CZ25525441</t>
  </si>
  <si>
    <t>True</t>
  </si>
  <si>
    <t>Zpracovatel:</t>
  </si>
  <si>
    <t/>
  </si>
  <si>
    <t>Pavel Pospíšil, Dis.</t>
  </si>
  <si>
    <t>Poznámka:</t>
  </si>
  <si>
    <t xml:space="preserve">Soupis prací je sestaven s využitím Cenové soustavy ÚOŽI a ÚRS. Položky, které pochází z cenové soustavy ÚOŽI, jsou ve sloupci 'Cenová soustava' označeny popisem 'ÚOŽI' a  položky, které pochází z cenové soustavy ÚRS, jsou ve sloupci 'Cenová soustava' označeny popisem'CS ÚRS'a úrovní příslušného kalendářního pololetí. škeré další informace vymezující popis a podmínky použití těchto položek z Cenových soustav, které nejsou uvedeny přímo v soupisu prací, jsou neomezeně dálkově k dispozici na https://www.sfdi.cz/pravidla-metodiky-a-ceniky/cenove-databaze/ a na https://podminky.urs.cz.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</si>
  <si>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</si>
  <si>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</si>
  <si>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</si>
  <si>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</si>
  <si>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</si>
  <si>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</si>
  <si>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</si>
  <si>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</si>
  <si>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</si>
  <si>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</si>
  <si>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</si>
  <si>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</si>
  <si>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</si>
  <si>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</si>
  <si>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</si>
  <si>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</si>
  <si>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</si>
  <si>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</si>
  <si>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</si>
  <si>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</si>
  <si>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</si>
  <si>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</si>
  <si>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</si>
  <si>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</si>
  <si>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</si>
  <si>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</si>
  <si>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</si>
  <si>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</si>
  <si>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</si>
  <si>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</si>
  <si>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</si>
  <si>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</si>
  <si>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</si>
  <si>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</si>
  <si>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</si>
  <si>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</si>
  <si>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</si>
  <si>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</si>
  <si>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PS 11-01-11</t>
  </si>
  <si>
    <t>Kostelec nad Orlicí, SZZ</t>
  </si>
  <si>
    <t>ING</t>
  </si>
  <si>
    <t>1</t>
  </si>
  <si>
    <t>{673e254b-613b-4f19-bcb4-ef53caab6b9d}</t>
  </si>
  <si>
    <t>2</t>
  </si>
  <si>
    <t>Část A</t>
  </si>
  <si>
    <t>Definitivní zabezpečovací zařízení</t>
  </si>
  <si>
    <t>Soupis</t>
  </si>
  <si>
    <t>{958ca197-854e-47ee-8ede-7ba3181f873a}</t>
  </si>
  <si>
    <t>/</t>
  </si>
  <si>
    <t>0001</t>
  </si>
  <si>
    <t>Technologie zab. zař.</t>
  </si>
  <si>
    <t>3</t>
  </si>
  <si>
    <t>{d619eb28-7732-4b08-a2b6-5c8043afd8a8}</t>
  </si>
  <si>
    <t>02</t>
  </si>
  <si>
    <t>Zemní práce</t>
  </si>
  <si>
    <t>{b795d622-65fa-4e5c-a54b-bab7afc8acf9}</t>
  </si>
  <si>
    <t>03</t>
  </si>
  <si>
    <t>PZS v km 61,989 - zab. zař.</t>
  </si>
  <si>
    <t>{c16aaf6e-3645-4210-b527-0a117cdeef45}</t>
  </si>
  <si>
    <t>031</t>
  </si>
  <si>
    <t>PZS v km 61,989 - zemní práce</t>
  </si>
  <si>
    <t>{c7f7547b-d6c9-44be-8f6d-82fca39fa5f6}</t>
  </si>
  <si>
    <t>Část B</t>
  </si>
  <si>
    <t>Provizorní zabezpečovací zařízení</t>
  </si>
  <si>
    <t>{e981f26d-efac-41f7-89f9-af99d26138bd}</t>
  </si>
  <si>
    <t>Část C</t>
  </si>
  <si>
    <t>Klimatizace</t>
  </si>
  <si>
    <t>{a4277c8c-a7ea-48da-8524-c86a8adae308}</t>
  </si>
  <si>
    <t>PS 11-02-11</t>
  </si>
  <si>
    <t>Kostelec nad Orlicí, MK - zab. zař.</t>
  </si>
  <si>
    <t>{5a7eac91-05ae-42c4-b895-839b9f5139d7}</t>
  </si>
  <si>
    <t>PS 11-02-11_01</t>
  </si>
  <si>
    <t>Kostelec nad Orlicí, MK - zemní práce</t>
  </si>
  <si>
    <t>STA</t>
  </si>
  <si>
    <t>{cd069cec-58b0-442c-8f91-0a21a7749683}</t>
  </si>
  <si>
    <t>PS 11-02-91</t>
  </si>
  <si>
    <t>Kostelec nad Orlicí, DDTS</t>
  </si>
  <si>
    <t>{0e4aa76e-872a-4bcc-9afd-a7c0deeb37c2}</t>
  </si>
  <si>
    <t>SO 11-71-01</t>
  </si>
  <si>
    <t>Kostelec nad Orlicí, stavební úpravy</t>
  </si>
  <si>
    <t>{372c01f8-7924-4f74-877c-b34fbc2bfdb9}</t>
  </si>
  <si>
    <t>SO 11-71-02</t>
  </si>
  <si>
    <t>Kostelec nad Orlicí, elektrinstalace v reléové a sdělovací místnosti</t>
  </si>
  <si>
    <t>{80735df2-97f3-4395-b198-afeb69dd843d}</t>
  </si>
  <si>
    <t>SO 11-71-02_01</t>
  </si>
  <si>
    <t>Kostelec nad Orlicí, elektrinstalace v reléové a sdělovací místnosti_zemní práce</t>
  </si>
  <si>
    <t>{3b6d1c76-50ab-4388-aa8a-93cc82ad5894}</t>
  </si>
  <si>
    <t>SO 11-84-01</t>
  </si>
  <si>
    <t>Kostelec nad Orlicí, EOV - zab. zař.</t>
  </si>
  <si>
    <t>{af5341ce-4410-444c-8147-8bd59f3c5d85}</t>
  </si>
  <si>
    <t>SO 11-84-01_01</t>
  </si>
  <si>
    <t>Kostelec nad Orlicí, EOV - zemní práce</t>
  </si>
  <si>
    <t>{f7dbdbbc-4d44-4e49-a228-f18555e725cc}</t>
  </si>
  <si>
    <t>SO 11-86-01</t>
  </si>
  <si>
    <t>Kostelec nad Orlicí, úprava napájení NN a osvětlení</t>
  </si>
  <si>
    <t>{d4d3fe68-cf0e-43ea-ad07-adc7c4c2435b}</t>
  </si>
  <si>
    <t>SO 11-86-01_01</t>
  </si>
  <si>
    <t>Kostelec nad Orlicí, úprava napájení NN a osvětlení - zemní práce</t>
  </si>
  <si>
    <t>{a8f6795f-5d55-41fe-9efc-ca83c700d2f9}</t>
  </si>
  <si>
    <t>PS 100</t>
  </si>
  <si>
    <t>VON</t>
  </si>
  <si>
    <t>{5bed7079-d995-43af-a2f3-63c2cbac0e17}</t>
  </si>
  <si>
    <t>KRYCÍ LIST SOUPISU PRACÍ</t>
  </si>
  <si>
    <t>Objekt:</t>
  </si>
  <si>
    <t>PS 11-01-11 - Kostelec nad Orlicí, SZZ</t>
  </si>
  <si>
    <t>Soupis:</t>
  </si>
  <si>
    <t>Část A - Definitivní zabezpečovací zařízení</t>
  </si>
  <si>
    <t>Úroveň 3:</t>
  </si>
  <si>
    <t>0001 - Technologie zab. zař.</t>
  </si>
  <si>
    <t>REKAPITULACE ČLENĚNÍ SOUPISU PRACÍ</t>
  </si>
  <si>
    <t>Kód dílu - Popis</t>
  </si>
  <si>
    <t>Cena celkem [CZK]</t>
  </si>
  <si>
    <t>-1</t>
  </si>
  <si>
    <t>KAB - Kabelizace</t>
  </si>
  <si>
    <t xml:space="preserve">    KABEL - kabely, vodiče, šňůry</t>
  </si>
  <si>
    <t xml:space="preserve">    SPOJ - spojky, značení kabelů</t>
  </si>
  <si>
    <t xml:space="preserve">    ŽLAB - žlabové vedení, krytí kabelů</t>
  </si>
  <si>
    <t>AC - napájneí AC</t>
  </si>
  <si>
    <t>DC - napájení DC</t>
  </si>
  <si>
    <t>STOJ - stojany a skříně zab. zař., vybavení rel. míst.</t>
  </si>
  <si>
    <t>DIAG - diagnostika</t>
  </si>
  <si>
    <t>JOP - jednotné obsluhující pracoviště</t>
  </si>
  <si>
    <t>VEN - venkovní prvky</t>
  </si>
  <si>
    <t xml:space="preserve">    VEN - NÁV - návěstidla</t>
  </si>
  <si>
    <t xml:space="preserve">    VEN - PN - počítače náprav</t>
  </si>
  <si>
    <t xml:space="preserve">    VEN - PŘEST - přestavníky, výkolejky, zámky</t>
  </si>
  <si>
    <t>DEM - demontáže</t>
  </si>
  <si>
    <t>REV - revize, zkoušky a školení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</si>
  <si>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</si>
  <si>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</si>
  <si>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</si>
  <si>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</si>
  <si>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</si>
  <si>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</si>
  <si>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</si>
  <si>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</si>
  <si>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</si>
  <si>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</si>
  <si>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</si>
  <si>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</si>
  <si>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</si>
  <si>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</si>
  <si>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KAB</t>
  </si>
  <si>
    <t>Kabelizace</t>
  </si>
  <si>
    <t>ROZPOCET</t>
  </si>
  <si>
    <t>KABEL</t>
  </si>
  <si>
    <t>kabely, vodiče, šňůry</t>
  </si>
  <si>
    <t>K</t>
  </si>
  <si>
    <t>7492553010</t>
  </si>
  <si>
    <t>Montáž kabelů 2- a 3-žílových Cu do 16 mm2 - uložení do země, chráničky, na rošty, pod omítku apod.</t>
  </si>
  <si>
    <t>m</t>
  </si>
  <si>
    <t>Sborník UOŽI 01 2021</t>
  </si>
  <si>
    <t>4</t>
  </si>
  <si>
    <t>-1276131724</t>
  </si>
  <si>
    <t>7492554010</t>
  </si>
  <si>
    <t>Montáž kabelů 4- a 5-žílových Cu do 16 mm2 - uložení do země, chráničky, na rošty, pod omítku apod.</t>
  </si>
  <si>
    <t>-721619794</t>
  </si>
  <si>
    <t>7492554014</t>
  </si>
  <si>
    <t>Montáž kabelů 4- a 5-žílových Cu do 50 mm2 - uložení do země, chráničky, na rošty, pod omítku apod.</t>
  </si>
  <si>
    <t>881535670</t>
  </si>
  <si>
    <t>7590545080</t>
  </si>
  <si>
    <t>Ukončení vodičů a lan do D 16 mm2 - včetně odizolování, montáže kabelových ok, odmontování krytu svorkovnice, zapojení na svorku, označení a vyzkoušení</t>
  </si>
  <si>
    <t>úsek</t>
  </si>
  <si>
    <t>16</t>
  </si>
  <si>
    <t>2095251458</t>
  </si>
  <si>
    <t>5</t>
  </si>
  <si>
    <t>7590545082</t>
  </si>
  <si>
    <t>Ukončení vodičů a lan do D 50 mm2 - včetně odizolování, montáže kabelových ok, odmontování krytu svorkovnice, zapojení na svorku, označení a vyzkoušení</t>
  </si>
  <si>
    <t>987555605</t>
  </si>
  <si>
    <t>6</t>
  </si>
  <si>
    <t>7590555014</t>
  </si>
  <si>
    <t>Zhotovení formy kabelové na kabel do 15x2</t>
  </si>
  <si>
    <t>kus</t>
  </si>
  <si>
    <t>512</t>
  </si>
  <si>
    <t>-189576407</t>
  </si>
  <si>
    <t>7</t>
  </si>
  <si>
    <t>7590525230</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</si>
  <si>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</si>
  <si>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-1512097372</t>
  </si>
  <si>
    <t>8</t>
  </si>
  <si>
    <t>7590525231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</si>
  <si>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</si>
  <si>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1148982165</t>
  </si>
  <si>
    <t>9</t>
  </si>
  <si>
    <t>7590525232</t>
  </si>
  <si>
    <t>Montáž kabelu návěstního volně uloženého s jádrem 1 mm Cu TCEKEZE, TCEKFE, TCEKPFLEY, TCEKPFLEZE do 30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</si>
  <si>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289651369</t>
  </si>
  <si>
    <t>10</t>
  </si>
  <si>
    <t>7590555132</t>
  </si>
  <si>
    <t>Montáž forma pro kabely TCEKPFLE, TCEKPFLEY, TCEKPFLEZE, TCEKPFLEZY do 3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</si>
  <si>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-2118526320</t>
  </si>
  <si>
    <t>11</t>
  </si>
  <si>
    <t>7590555134</t>
  </si>
  <si>
    <t>Montáž forma pro kabely TCEKPFLE, TCEKPFLEY, TCEKPFLEZE, TCEKPFLEZY do 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</si>
  <si>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1214126884</t>
  </si>
  <si>
    <t>12</t>
  </si>
  <si>
    <t>7590555136</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</si>
  <si>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</si>
  <si>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-1452293391</t>
  </si>
  <si>
    <t>13</t>
  </si>
  <si>
    <t>7590555138</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</si>
  <si>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</si>
  <si>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104058248</t>
  </si>
  <si>
    <t>14</t>
  </si>
  <si>
    <t>7590555140</t>
  </si>
  <si>
    <t>Montáž forma pro kabely TCEKPFLE, TCEKPFLEY, TCEKPFLEZE, TCEKPFLEZY do 16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</si>
  <si>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175370025</t>
  </si>
  <si>
    <t>7590555142</t>
  </si>
  <si>
    <t>Montáž forma pro kabely TCEKPFLE, TCEKPFLEY, TCEKPFLEZE, TCEKPFLEZY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</si>
  <si>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1115383149</t>
  </si>
  <si>
    <t>7590555144</t>
  </si>
  <si>
    <t>Montáž forma pro kabely TCEKPFLE, TCEKPFLEY, TCEKPFLEZE, TCEKPFLEZY do 30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</si>
  <si>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1701127724</t>
  </si>
  <si>
    <t>17</t>
  </si>
  <si>
    <t>7590125030</t>
  </si>
  <si>
    <t>Montáž skříně PSK, SKP, SPP - postavení na betonový základ, montáž rámu do skříně, propojení prvků rámu s panelem svorkovnic drátovou formou, zatažení kabelů bez zhotovení a zapojení kabelových forem. Bez kabelových příchytek</t>
  </si>
  <si>
    <t>1229227305</t>
  </si>
  <si>
    <t>18</t>
  </si>
  <si>
    <t>M</t>
  </si>
  <si>
    <t>7492501690</t>
  </si>
  <si>
    <t>Kabely, vodiče, šňůry Cu - nn Kabel silový 2 a 3-žílový Cu, plastová izolace CYKY 2O1,5 (2Dx1,5)</t>
  </si>
  <si>
    <t>256</t>
  </si>
  <si>
    <t>64</t>
  </si>
  <si>
    <t>-1218207909</t>
  </si>
  <si>
    <t>19</t>
  </si>
  <si>
    <t>7590120080</t>
  </si>
  <si>
    <t>Skříně Skříň kabelová pomocná SKP 76 32xSV-12 C (CV490449011)</t>
  </si>
  <si>
    <t>128</t>
  </si>
  <si>
    <t>-1072229224</t>
  </si>
  <si>
    <t>20</t>
  </si>
  <si>
    <t>7492501870</t>
  </si>
  <si>
    <t>Kabely, vodiče, šňůry Cu - nn Kabel silový 4 a 5-žílový Cu, plastová izolace CYKY 4J10 (4Bx10)</t>
  </si>
  <si>
    <t>539327721</t>
  </si>
  <si>
    <t>7492502020</t>
  </si>
  <si>
    <t>Kabely, vodiče, šňůry Cu - nn Kabel silový 4 a 5-žílový Cu, plastová izolace CYKY 5J4 (5Cx4)</t>
  </si>
  <si>
    <t>-1859143159</t>
  </si>
  <si>
    <t>22</t>
  </si>
  <si>
    <t>7492501760</t>
  </si>
  <si>
    <t xml:space="preserve">Kabely, vodiče, šňůry Cu - nn Kabel silový 2 a 3-žílový Cu, plastová izolace CYKY 3J1,5  (3Cx 1,5)</t>
  </si>
  <si>
    <t>-136988941</t>
  </si>
  <si>
    <t>23</t>
  </si>
  <si>
    <t>7492501770</t>
  </si>
  <si>
    <t xml:space="preserve">Kabely, vodiče, šňůry Cu - nn Kabel silový 2 a 3-žílový Cu, plastová izolace CYKY 3J2,5  (3Cx 2,5)</t>
  </si>
  <si>
    <t>748378244</t>
  </si>
  <si>
    <t>24</t>
  </si>
  <si>
    <t>7492501740</t>
  </si>
  <si>
    <t>Kabely, vodiče, šňůry Cu - nn Kabel silový 2 a 3-žílový Cu, plastová izolace CYKY 3O1,5 (3Ax1,5)</t>
  </si>
  <si>
    <t>910548867</t>
  </si>
  <si>
    <t>25</t>
  </si>
  <si>
    <t>7492500850</t>
  </si>
  <si>
    <t>Kabely, vodiče, šňůry Cu - nn Vodič jednožílový Cu, plastová izolace H07V-K 16 černý (CYA)</t>
  </si>
  <si>
    <t>1799750220</t>
  </si>
  <si>
    <t>26</t>
  </si>
  <si>
    <t>7492500880</t>
  </si>
  <si>
    <t>Kabely, vodiče, šňůry Cu - nn Vodič jednožílový Cu, plastová izolace H07V-K 16 žz (CYA)</t>
  </si>
  <si>
    <t>737032777</t>
  </si>
  <si>
    <t>27</t>
  </si>
  <si>
    <t>7492501000</t>
  </si>
  <si>
    <t>Kabely, vodiče, šňůry Cu - nn Vodič jednožílový Cu, plastová izolace H07V-K 25 černý (CYA)</t>
  </si>
  <si>
    <t>560648529</t>
  </si>
  <si>
    <t>28</t>
  </si>
  <si>
    <t>7492501230</t>
  </si>
  <si>
    <t>Kabely, vodiče, šňůry Cu - nn Vodič jednožílový Cu, plastová izolace H07V-K 50 černý (CYA)</t>
  </si>
  <si>
    <t>87525071</t>
  </si>
  <si>
    <t>29</t>
  </si>
  <si>
    <t>7590521514</t>
  </si>
  <si>
    <t>Venkovní vedení kabelová - metalické sítě Plněné, párované s ochr. vodičem TCEKPFLEY 3 P 1,0 D</t>
  </si>
  <si>
    <t>1187846354</t>
  </si>
  <si>
    <t>30</t>
  </si>
  <si>
    <t>7590521519</t>
  </si>
  <si>
    <t>Venkovní vedení kabelová - metalické sítě Plněné, párované s ochr. vodičem TCEKPFLEY 4 P 1,0 D</t>
  </si>
  <si>
    <t>-1084559799</t>
  </si>
  <si>
    <t>31</t>
  </si>
  <si>
    <t>7590521529</t>
  </si>
  <si>
    <t>Venkovní vedení kabelová - metalické sítě Plněné, párované s ochr. vodičem TCEKPFLEY 7 P 1,0 D</t>
  </si>
  <si>
    <t>1392032719</t>
  </si>
  <si>
    <t>32</t>
  </si>
  <si>
    <t>7590521534</t>
  </si>
  <si>
    <t>Venkovní vedení kabelová - metalické sítě Plněné, párované s ochr. vodičem TCEKPFLEY 12 P 1,0 D</t>
  </si>
  <si>
    <t>676353078</t>
  </si>
  <si>
    <t>33</t>
  </si>
  <si>
    <t>7590521539</t>
  </si>
  <si>
    <t>Venkovní vedení kabelová - metalické sítě Plněné, párované s ochr. vodičem TCEKPFLEY 16 P 1,0 D</t>
  </si>
  <si>
    <t>-203953617</t>
  </si>
  <si>
    <t>34</t>
  </si>
  <si>
    <t>7590521544</t>
  </si>
  <si>
    <t>Venkovní vedení kabelová - metalické sítě Plněné, párované s ochr. vodičem TCEKPFLEY 24 P 1,0 D</t>
  </si>
  <si>
    <t>-1610782686</t>
  </si>
  <si>
    <t>35</t>
  </si>
  <si>
    <t>7590521549</t>
  </si>
  <si>
    <t>Venkovní vedení kabelová - metalické sítě Plněné, párované s ochr. vodičem TCEKPFLEY 30 P 1,0 D</t>
  </si>
  <si>
    <t>-1423717621</t>
  </si>
  <si>
    <t>36</t>
  </si>
  <si>
    <t>7590520604</t>
  </si>
  <si>
    <t>Venkovní vedení kabelová - metalické sítě Plněné 4x0,8 TCEPKPFLEY 3 x 4 x 0,8</t>
  </si>
  <si>
    <t>-1262430617</t>
  </si>
  <si>
    <t>SPOJ</t>
  </si>
  <si>
    <t>spojky, značení kabelů</t>
  </si>
  <si>
    <t>37</t>
  </si>
  <si>
    <t>7590541432</t>
  </si>
  <si>
    <t>Slaboproudé rozvody, kabely pro přívod a vnitřní instalaci Spojky metalických kabelů a příslušenství Teplem smrštitelná zesílená spojka pro netlakované kabely XAGA 500-43/8-150/EZE</t>
  </si>
  <si>
    <t>-197108894</t>
  </si>
  <si>
    <t>38</t>
  </si>
  <si>
    <t>7590541439</t>
  </si>
  <si>
    <t>Slaboproudé rozvody, kabely pro přívod a vnitřní instalaci Spojky metalických kabelů a příslušenství Teplem smrštitelná zesílená spojka pro netlakované kabely XAGA 500-43/8-300/EY</t>
  </si>
  <si>
    <t>648688513</t>
  </si>
  <si>
    <t>39</t>
  </si>
  <si>
    <t>7590525478</t>
  </si>
  <si>
    <t>Montáž spojky rovné pro plastové kabely párové Raychem XAGA s konektory UDW2 2 plášť s pancířem do 10 žil - nasazení manžety, spojení žil, převlečení manžety, nahřátí pro její tepelné smrštění, uložení spojky v jámě</t>
  </si>
  <si>
    <t>-1836693790</t>
  </si>
  <si>
    <t>40</t>
  </si>
  <si>
    <t>7590525479</t>
  </si>
  <si>
    <t>Montáž spojky rovné pro plastové kabely párové Raychem XAGA s konektory UDW2 2 plášť s pancířem do 20 žil - nasazení manžety, spojení žil, převlečení manžety, nahřátí pro její tepelné smrštění, uložení spojky v jámě</t>
  </si>
  <si>
    <t>-298723148</t>
  </si>
  <si>
    <t>41</t>
  </si>
  <si>
    <t>7590525480</t>
  </si>
  <si>
    <t>Montáž spojky rovné pro plastové kabely párové Raychem XAGA s konektory UDW2 2 plášť s pancířem do 32 žil - nasazení manžety, spojení žil, převlečení manžety, nahřátí pro její tepelné smrštění, uložení spojky v jámě</t>
  </si>
  <si>
    <t>-887273017</t>
  </si>
  <si>
    <t>42</t>
  </si>
  <si>
    <t>7492756030</t>
  </si>
  <si>
    <t>Pomocné práce pro montáž kabelů vyhledání stávajících kabelů ( měření, sonda ) - v obvodu žel. stanice nebo na na trati včetně provedení sondy</t>
  </si>
  <si>
    <t>-955006790</t>
  </si>
  <si>
    <t>43</t>
  </si>
  <si>
    <t>7590545040</t>
  </si>
  <si>
    <t>Uložení propojovací šňůry do žlabového rozvodu zabezpečovací ústředny - odvinutí, naměření a položení šňůry na lávku nebo do žlabového rozvodu včetně uchycení v ohybech, zakrytí žlabu a zaizolování konců kabelu, prozvonění a označení</t>
  </si>
  <si>
    <t>-392680304</t>
  </si>
  <si>
    <t>44</t>
  </si>
  <si>
    <t>7590545050</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</si>
  <si>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</si>
  <si>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2071648739</t>
  </si>
  <si>
    <t>45</t>
  </si>
  <si>
    <t>7593505270</t>
  </si>
  <si>
    <t>Montáž kabelového označníku Ball Marker - upevnění kabelového označníku na plášť kabelu upevňovacími prvky</t>
  </si>
  <si>
    <t>995170065</t>
  </si>
  <si>
    <t>46</t>
  </si>
  <si>
    <t>7593501825</t>
  </si>
  <si>
    <t>Trasy kabelového vedení Lokátory a markery Ball Marker 1428 - XR ID, fialový zabezpečováci zapisovatelný</t>
  </si>
  <si>
    <t>-1872034251</t>
  </si>
  <si>
    <t>47</t>
  </si>
  <si>
    <t>7492400460</t>
  </si>
  <si>
    <t>Kabely, vodiče - vn Kabely nad 22kV Označovací štítek na kabel (100 ks)</t>
  </si>
  <si>
    <t>sada</t>
  </si>
  <si>
    <t>1962567311</t>
  </si>
  <si>
    <t>48</t>
  </si>
  <si>
    <t>7594190050</t>
  </si>
  <si>
    <t>Ostatní Souprava propojek s oky CEMBRE dvojitá + uzemnění norma 253039003 (HM0404223991903)</t>
  </si>
  <si>
    <t>1453050406</t>
  </si>
  <si>
    <t>ŽLAB</t>
  </si>
  <si>
    <t>žlabové vedení, krytí kabelů</t>
  </si>
  <si>
    <t>49</t>
  </si>
  <si>
    <t>7593500090</t>
  </si>
  <si>
    <t>Trasy kabelového vedení Kabelové žlaby (100x100) spodní + vrchní díl plast</t>
  </si>
  <si>
    <t>1511567972</t>
  </si>
  <si>
    <t>50</t>
  </si>
  <si>
    <t>7593500095</t>
  </si>
  <si>
    <t>Trasy kabelového vedení Kabelové žlaby (100x100) spojka plast</t>
  </si>
  <si>
    <t>1988037054</t>
  </si>
  <si>
    <t>51</t>
  </si>
  <si>
    <t>7593500150</t>
  </si>
  <si>
    <t>Trasy kabelového vedení Kabelové žlaby (200x126) spodní + vrchní díl plast</t>
  </si>
  <si>
    <t>-510152026</t>
  </si>
  <si>
    <t>52</t>
  </si>
  <si>
    <t>7593500155</t>
  </si>
  <si>
    <t>Trasy kabelového vedení Kabelové žlaby (200x126) spojka plast</t>
  </si>
  <si>
    <t>-1130368123</t>
  </si>
  <si>
    <t>53</t>
  </si>
  <si>
    <t>7593501085</t>
  </si>
  <si>
    <t>Trasy kabelového vedení Ohebná dvouplášťová korugovaná chránička KF 09110 průměr 110/94 mm</t>
  </si>
  <si>
    <t>-1216382411</t>
  </si>
  <si>
    <t>54</t>
  </si>
  <si>
    <t>7593500600</t>
  </si>
  <si>
    <t>Trasy kabelového vedení Kabelové krycí desky a pásy Fólie výstražná modrá š. 34cm (HM0673909991034)</t>
  </si>
  <si>
    <t>-1671692598</t>
  </si>
  <si>
    <t>55</t>
  </si>
  <si>
    <t>7593505134</t>
  </si>
  <si>
    <t>Zakrytí kabelu resp. trubek výstražnou folií (bez folie)</t>
  </si>
  <si>
    <t>75502844</t>
  </si>
  <si>
    <t>56</t>
  </si>
  <si>
    <t>7593310120</t>
  </si>
  <si>
    <t xml:space="preserve">Konstrukční díly Kryt se žlabem  (CV755125009B)</t>
  </si>
  <si>
    <t>-852364628</t>
  </si>
  <si>
    <t>AC</t>
  </si>
  <si>
    <t>napájneí AC</t>
  </si>
  <si>
    <t>57</t>
  </si>
  <si>
    <t>7593320534</t>
  </si>
  <si>
    <t>Prvky Trafo TOC F5056-034 3kVA 3x400/230V//3x400/230V (HM0374255990005)</t>
  </si>
  <si>
    <t>133060696</t>
  </si>
  <si>
    <t>58</t>
  </si>
  <si>
    <t>7592305030</t>
  </si>
  <si>
    <t>Montáž transformátoru oddělovacího do 5 kVA - usazení a zapojení</t>
  </si>
  <si>
    <t>1099064325</t>
  </si>
  <si>
    <t>DC</t>
  </si>
  <si>
    <t>napájení DC</t>
  </si>
  <si>
    <t>59</t>
  </si>
  <si>
    <t>7593000270</t>
  </si>
  <si>
    <t>Dobíječe, usměrňovače, napáječe Usměrňovač D400 G24/100, stacionární oceloplechová skříň 1500x600x600, rozšířená stavová indikace opticky i bezpotenciálově, autoamtické testování baterie, programovatelná nabíjecí automatika.</t>
  </si>
  <si>
    <t>-91229719</t>
  </si>
  <si>
    <t>60</t>
  </si>
  <si>
    <t>7592920290</t>
  </si>
  <si>
    <t xml:space="preserve">Baterie Staniční akumulátory Pb článek 2V/490 Ah C10 s pancéřovanou trubkovou elektrodou,  horizontální, uzavřený - gel, cena včetně spojovacího materiálu a bateriového nosiče či stojanu</t>
  </si>
  <si>
    <t>1330335206</t>
  </si>
  <si>
    <t>61</t>
  </si>
  <si>
    <t>7592905032</t>
  </si>
  <si>
    <t>Montáž bloku baterie olověné 2 V a 4 V kapacity přes 200 Ah - postavení článku, připojení vodičů, ochrana svorek vazelinou, změření napětí, u tekutých baterií kontrola elektrolytu s případným doplněním destilovanou vodou</t>
  </si>
  <si>
    <t>996949944</t>
  </si>
  <si>
    <t>62</t>
  </si>
  <si>
    <t>7593005022</t>
  </si>
  <si>
    <t>Montáž dobíječe, usměrňovače, napáječe skříňového vysokého - včetně připojení vodičů elektrické sítě ss rozvodu a uzemnění, přezkoušení funkce</t>
  </si>
  <si>
    <t>-334624786</t>
  </si>
  <si>
    <t>63</t>
  </si>
  <si>
    <t>7593310860</t>
  </si>
  <si>
    <t xml:space="preserve">Konstrukční díly Stojan pod baterie  (CV621849001)</t>
  </si>
  <si>
    <t>-1337666449</t>
  </si>
  <si>
    <t>7598095225</t>
  </si>
  <si>
    <t>Kapacitní zkouška baterie staniční (bez ohledu na počet článků)</t>
  </si>
  <si>
    <t>602839272</t>
  </si>
  <si>
    <t>STOJ</t>
  </si>
  <si>
    <t>stojany a skříně zab. zař., vybavení rel. míst.</t>
  </si>
  <si>
    <t>65</t>
  </si>
  <si>
    <t>7593311080</t>
  </si>
  <si>
    <t>Konstrukční díly Svorkovnice WAGO 870 lichá lišta (CV724905011)</t>
  </si>
  <si>
    <t>1195152092</t>
  </si>
  <si>
    <t>66</t>
  </si>
  <si>
    <t>7593311090</t>
  </si>
  <si>
    <t>Konstrukční díly Svorkovnice WAGO 870 sudá lišta (CV724905010)</t>
  </si>
  <si>
    <t>-1697928118</t>
  </si>
  <si>
    <t>67</t>
  </si>
  <si>
    <t>7593310000_R</t>
  </si>
  <si>
    <t>Konstrukční díly Skříň (stojan)technologie a TP</t>
  </si>
  <si>
    <t>1985496924</t>
  </si>
  <si>
    <t>P</t>
  </si>
  <si>
    <t>Poznámka k položce:_x000d_
Skříň technologie a technologických počítačů</t>
  </si>
  <si>
    <t>68</t>
  </si>
  <si>
    <t>7593310001_R</t>
  </si>
  <si>
    <t>Konstrukční díly Skříň (stojan) napájecí skříň NS s měniči</t>
  </si>
  <si>
    <t>-1686915985</t>
  </si>
  <si>
    <t>69</t>
  </si>
  <si>
    <t>7593310002_R</t>
  </si>
  <si>
    <t>Konstrukční díly Skříň kabelová DIN včetně doplnění PO pro ACS 2000 Frauscher</t>
  </si>
  <si>
    <t>-1176539751</t>
  </si>
  <si>
    <t>Poznámka k položce:_x000d_
Skříň přepěťových ochran počítačů náprav</t>
  </si>
  <si>
    <t>70</t>
  </si>
  <si>
    <t>7596200004</t>
  </si>
  <si>
    <t>Indikátory horkoběžnosti Vybavení domku - stůl, židle apod.</t>
  </si>
  <si>
    <t>1587861870</t>
  </si>
  <si>
    <t>71</t>
  </si>
  <si>
    <t>7593310003_R</t>
  </si>
  <si>
    <t>Konstrukční díly Skříň (stojan) volných vazeb</t>
  </si>
  <si>
    <t>-127387395</t>
  </si>
  <si>
    <t>Poznámka k položce:_x000d_
Skříň technologie zab. zař. volné vazby</t>
  </si>
  <si>
    <t>72</t>
  </si>
  <si>
    <t>7593320501</t>
  </si>
  <si>
    <t>Prvky Trafo JOC U5052-0114 - 1,6kVA 230/210-230-250V (HM0374212300377)</t>
  </si>
  <si>
    <t>-1037929740</t>
  </si>
  <si>
    <t>73</t>
  </si>
  <si>
    <t>7593320495</t>
  </si>
  <si>
    <t>Prvky Trafo JOC U4040-0320 - 800VA 220-230-240/150-160-210-220-23 (HM0374212300334)</t>
  </si>
  <si>
    <t>-1478682478</t>
  </si>
  <si>
    <t>74</t>
  </si>
  <si>
    <t>7593315425</t>
  </si>
  <si>
    <t>Zhotovení jednoho zapojení při volné vazbě - naměření vodiče, zatažení a připojení</t>
  </si>
  <si>
    <t>939073506</t>
  </si>
  <si>
    <t>75</t>
  </si>
  <si>
    <t>7593330040</t>
  </si>
  <si>
    <t>Výměnné díly Relé NMŠ 1-2000 (HM0404221990407)</t>
  </si>
  <si>
    <t>-1645041710</t>
  </si>
  <si>
    <t>DIAG</t>
  </si>
  <si>
    <t>diagnostika</t>
  </si>
  <si>
    <t>76</t>
  </si>
  <si>
    <t>7592500350</t>
  </si>
  <si>
    <t>Diagnostická zařízení Teploměr pro připojení na RS485, do vnitřních prostor, rozsah měřených teplot -25 až +70 °C, komunikační protokol LDS (HM0404219991716)</t>
  </si>
  <si>
    <t>-519532954</t>
  </si>
  <si>
    <t>77</t>
  </si>
  <si>
    <t>7592600080</t>
  </si>
  <si>
    <t>Počítače, SW Systémový software aplikace, spojující funkci jednotného obslužného pracoviště (s bezpečným snímáním informací a povelováním) a diagnostického zařízení (umožňující záznam, přenos, archivaci a zobrazení získaných diagnostických dat).</t>
  </si>
  <si>
    <t>742120600</t>
  </si>
  <si>
    <t>78</t>
  </si>
  <si>
    <t>7592600210</t>
  </si>
  <si>
    <t>Počítače, SW Klávesnice pro ovládání počítače, USB.</t>
  </si>
  <si>
    <t>-102578142</t>
  </si>
  <si>
    <t>79</t>
  </si>
  <si>
    <t>7592600211</t>
  </si>
  <si>
    <t>Počítače, SW Myš pro ovládání počítače, bezdrátová.</t>
  </si>
  <si>
    <t>552352066</t>
  </si>
  <si>
    <t>80</t>
  </si>
  <si>
    <t>7592600221</t>
  </si>
  <si>
    <t>Počítače, SW Kabel USB 2.0 A/B 1,8 m (HM0403299993333)</t>
  </si>
  <si>
    <t>1399676614</t>
  </si>
  <si>
    <t>81</t>
  </si>
  <si>
    <t>7592500415</t>
  </si>
  <si>
    <t>Diagnostická zařízení SW systémový pro diagnostiku DLS moduly</t>
  </si>
  <si>
    <t>-1878423339</t>
  </si>
  <si>
    <t>82</t>
  </si>
  <si>
    <t>7592500114</t>
  </si>
  <si>
    <t>Diagnostická zařízení Ústředna měřící MÚ DISTA 144TE-velká</t>
  </si>
  <si>
    <t>-1462914298</t>
  </si>
  <si>
    <t>83</t>
  </si>
  <si>
    <t>7592500120</t>
  </si>
  <si>
    <t>Diagnostická zařízení Desky zdroje 5,5 A ST00 221</t>
  </si>
  <si>
    <t>564124093</t>
  </si>
  <si>
    <t>84</t>
  </si>
  <si>
    <t>7592500130</t>
  </si>
  <si>
    <t>Diagnostická zařízení Deska procesorové jednotky ST00 222</t>
  </si>
  <si>
    <t>373587240</t>
  </si>
  <si>
    <t>85</t>
  </si>
  <si>
    <t>7592500140</t>
  </si>
  <si>
    <t>Diagnostická zařízení DISTA - deska modemu DSL</t>
  </si>
  <si>
    <t>360062065</t>
  </si>
  <si>
    <t>86</t>
  </si>
  <si>
    <t>7592500142</t>
  </si>
  <si>
    <t>Diagnostická zařízení DISTA - deska MISP (HM0374215999030)</t>
  </si>
  <si>
    <t>-2138426806</t>
  </si>
  <si>
    <t>87</t>
  </si>
  <si>
    <t>7592500144</t>
  </si>
  <si>
    <t>Diagnostická zařízení DISTA - deska RIS (HM0374215999017)</t>
  </si>
  <si>
    <t>308917783</t>
  </si>
  <si>
    <t>88</t>
  </si>
  <si>
    <t>7592500146</t>
  </si>
  <si>
    <t>Diagnostická zařízení Propojka PRO-MR 4/2 k propojení měř. desek MIS s deskami RIS systému DISTA (HM0374215999025)</t>
  </si>
  <si>
    <t>-166151082</t>
  </si>
  <si>
    <t>89</t>
  </si>
  <si>
    <t>7592500149</t>
  </si>
  <si>
    <t xml:space="preserve">Diagnostická zařízení Propojovací deska  PRO-MR.8/8 měřící ústředny DISTA</t>
  </si>
  <si>
    <t>-1146336317</t>
  </si>
  <si>
    <t>90</t>
  </si>
  <si>
    <t>7592500150</t>
  </si>
  <si>
    <t>Diagnostická zařízení Deska měření AC a DC napětí ST00 223</t>
  </si>
  <si>
    <t>1516124283</t>
  </si>
  <si>
    <t>91</t>
  </si>
  <si>
    <t>7592500160</t>
  </si>
  <si>
    <t>Diagnostická zařízení Deska kontroly kontaktů ST00 224</t>
  </si>
  <si>
    <t>-1869586922</t>
  </si>
  <si>
    <t>92</t>
  </si>
  <si>
    <t>7592500190</t>
  </si>
  <si>
    <t>Diagnostická zařízení Deska měř.izol.odporů přepínací ST00 227</t>
  </si>
  <si>
    <t>-1763376546</t>
  </si>
  <si>
    <t>93</t>
  </si>
  <si>
    <t>7496700520</t>
  </si>
  <si>
    <t>DŘT, SKŘ, Elektrodispečink, DDTS DŘT a SKŘ skříně pro automatizaci Periférie LCD monitor s full HD rozlišením 1920x1080, vstupem HDMI, DVI, IPS panel s LED podsvícením, 24"</t>
  </si>
  <si>
    <t>1582508338</t>
  </si>
  <si>
    <t>94</t>
  </si>
  <si>
    <t>7592505010</t>
  </si>
  <si>
    <t>Montáž vybavení servisního a diagnostického pracoviště</t>
  </si>
  <si>
    <t>hod</t>
  </si>
  <si>
    <t>-2135581049</t>
  </si>
  <si>
    <t>95</t>
  </si>
  <si>
    <t>7592505120</t>
  </si>
  <si>
    <t>Zhotovení pracoviště DLA diagnostiky</t>
  </si>
  <si>
    <t>-150826339</t>
  </si>
  <si>
    <t>96</t>
  </si>
  <si>
    <t>7592605010</t>
  </si>
  <si>
    <t>Instalace SW do PC</t>
  </si>
  <si>
    <t>2139574941</t>
  </si>
  <si>
    <t>97</t>
  </si>
  <si>
    <t>7592605020</t>
  </si>
  <si>
    <t>Konfigurace SW v PC</t>
  </si>
  <si>
    <t>1586946422</t>
  </si>
  <si>
    <t>98</t>
  </si>
  <si>
    <t>7593315388</t>
  </si>
  <si>
    <t>Montáž panelu diagnostiky PZZ</t>
  </si>
  <si>
    <t>-1108367308</t>
  </si>
  <si>
    <t>99</t>
  </si>
  <si>
    <t>7598095345</t>
  </si>
  <si>
    <t>Aktivace MÚ DISTA</t>
  </si>
  <si>
    <t>-1731428130</t>
  </si>
  <si>
    <t>JOP</t>
  </si>
  <si>
    <t>jednotné obsluhující pracoviště</t>
  </si>
  <si>
    <t>100</t>
  </si>
  <si>
    <t>75B211_R</t>
  </si>
  <si>
    <t>JEDNOTNÉ OVLÁDACÍ PRACOVIŠTĚ (JOP), TECHNOLOGIE, NEZÁLOHOVANÉ - DODÁVKA</t>
  </si>
  <si>
    <t>KUS</t>
  </si>
  <si>
    <t>540771439</t>
  </si>
  <si>
    <t>101</t>
  </si>
  <si>
    <t>75B217_R</t>
  </si>
  <si>
    <t>JEDNOTNÉ OVLÁDACÍ PRACOVIŠTĚ (JOP), TECHNOLOGIE, NEZÁLOHOVANÉ - MONTÁŽ</t>
  </si>
  <si>
    <t>-2044944972</t>
  </si>
  <si>
    <t>102</t>
  </si>
  <si>
    <t>75B237_R</t>
  </si>
  <si>
    <t>GRAFICKO-TECHNOLOGICKÁ NADSTAVBA - MONTÁŽ</t>
  </si>
  <si>
    <t>-714529908</t>
  </si>
  <si>
    <t>103</t>
  </si>
  <si>
    <t>75B261_R</t>
  </si>
  <si>
    <t>NÁBYTEK PRO JOP A SERVISNÍ A DIAGNOSTICKÉ PRACOVIŠTĚ - STOLY PEVNÉ PRO JEDNO PRACOVIŠTĚ - DODÁVKA</t>
  </si>
  <si>
    <t>-154001958</t>
  </si>
  <si>
    <t>104</t>
  </si>
  <si>
    <t>75B267_R</t>
  </si>
  <si>
    <t>NÁBYTEK PRO JOP A SERVISNÍ A DIAGNOSTICKÉ PRACOVIŠTĚ - STOLY PEVNÉ PRO JEDNO PRACOVIŠTĚ - MONTÁŽ</t>
  </si>
  <si>
    <t>1428649273</t>
  </si>
  <si>
    <t>105</t>
  </si>
  <si>
    <t>75B911_R</t>
  </si>
  <si>
    <t>ZÁKLADNÍ SW ELEKTRONICKÉHO STAVĚDLA S RELÉOVÝM ROZHRANÍM - DODÁVKA</t>
  </si>
  <si>
    <t>-1756707029</t>
  </si>
  <si>
    <t>106</t>
  </si>
  <si>
    <t>75B937_R</t>
  </si>
  <si>
    <t>INDIVIDUÁLNÍ SW ELEKTRONICKÉHO STAVĚDLA S RELÉOVÝM ROZHRANÍM - MONTÁŽ</t>
  </si>
  <si>
    <t>V. J.</t>
  </si>
  <si>
    <t>1317588054</t>
  </si>
  <si>
    <t>107</t>
  </si>
  <si>
    <t>75E321_R</t>
  </si>
  <si>
    <t>PŘENOSNÝ POČÍTAČ PRO PŘENOS DAT Z ELEKTRONICKÉHO STAVĚDLA</t>
  </si>
  <si>
    <t>670875633</t>
  </si>
  <si>
    <t>108</t>
  </si>
  <si>
    <t>75B231_R</t>
  </si>
  <si>
    <t>GRAFICKO-TECHNOLOGICKÁ NADSTAVBA - DODÁVKA</t>
  </si>
  <si>
    <t>13556457</t>
  </si>
  <si>
    <t>VEN</t>
  </si>
  <si>
    <t>venkovní prvky</t>
  </si>
  <si>
    <t>109</t>
  </si>
  <si>
    <t>7590300010</t>
  </si>
  <si>
    <t>Pomocná stavědla Stavědlo pomocné pro 5 výměn typové (CV707519003)</t>
  </si>
  <si>
    <t>1913418747</t>
  </si>
  <si>
    <t>110</t>
  </si>
  <si>
    <t>7590305010</t>
  </si>
  <si>
    <t>Montáž pomocného stavědla - včetně zatažení kabelů bez zhotovení a zapojení kabelových forem</t>
  </si>
  <si>
    <t>1541715207</t>
  </si>
  <si>
    <t>111</t>
  </si>
  <si>
    <t>7590300020</t>
  </si>
  <si>
    <t xml:space="preserve">Pomocná stavědla Zámek  (CV707515012)</t>
  </si>
  <si>
    <t>-1308582079</t>
  </si>
  <si>
    <t>112</t>
  </si>
  <si>
    <t>7591300090</t>
  </si>
  <si>
    <t>Zámky Zámek venkovní stejnosměr. elmag.(UPM 24) (CV731369004)</t>
  </si>
  <si>
    <t>-2102592727</t>
  </si>
  <si>
    <t>113</t>
  </si>
  <si>
    <t>7591305120</t>
  </si>
  <si>
    <t>Montáž zámku elektromagnetického venkovního stejnosměrného nebo 1 fázového - montáž zámku na závěr UKM, UKMP, natypování zámku a oštítkování klíčů, zapojení a přezkoušení funkce, nátěr. Bez montáže závěrů a zapojení zemního kabelu</t>
  </si>
  <si>
    <t>-1574427173</t>
  </si>
  <si>
    <t>VEN - NÁV</t>
  </si>
  <si>
    <t>návěstidla</t>
  </si>
  <si>
    <t>114</t>
  </si>
  <si>
    <t>7592701055</t>
  </si>
  <si>
    <t>Upozorňovadla, značky Návěsti označující místo na trati Upozorň.vzdál.1 trojúhelní úplné norma 00108A (HM0404129990561)</t>
  </si>
  <si>
    <t>-2110088779</t>
  </si>
  <si>
    <t>115</t>
  </si>
  <si>
    <t>7592701060</t>
  </si>
  <si>
    <t>Upozorňovadla, značky Návěsti označující místo na trati Upozorň.vzdál.2 trojúhelní úplné norma 00108B (HM0404129990562)</t>
  </si>
  <si>
    <t>-2098897351</t>
  </si>
  <si>
    <t>116</t>
  </si>
  <si>
    <t>7592701065</t>
  </si>
  <si>
    <t>Upozorňovadla, značky Návěsti označující místo na trati Upozorň.vzdál.3 trojúhelní úplné norma 00108C (HM0404129990563)</t>
  </si>
  <si>
    <t>2088181683</t>
  </si>
  <si>
    <t>117</t>
  </si>
  <si>
    <t>7592700690</t>
  </si>
  <si>
    <t>Upozorňovadla, značky Návěsti označující místo na trati Základ upozorňovadla ZU (HM0321859992108)</t>
  </si>
  <si>
    <t>-1012117411</t>
  </si>
  <si>
    <t>118</t>
  </si>
  <si>
    <t>7592700835</t>
  </si>
  <si>
    <t xml:space="preserve">Upozorňovadla, značky Návěsti označující místo na trati Kříž neplatnosti  Reflex 75x75 norma 620139002 (HM0404127500100)</t>
  </si>
  <si>
    <t>-586374051</t>
  </si>
  <si>
    <t>119</t>
  </si>
  <si>
    <t>7590725046</t>
  </si>
  <si>
    <t>Montáž doplňujících součástí ke světelnému návěstidlu označovacího štítku</t>
  </si>
  <si>
    <t>453312344</t>
  </si>
  <si>
    <t>120</t>
  </si>
  <si>
    <t>7590725054</t>
  </si>
  <si>
    <t>Montáž doplňujících součástí ke světelnému návěstidlu zneplatnění návěstidla</t>
  </si>
  <si>
    <t>-1486292569</t>
  </si>
  <si>
    <t>121</t>
  </si>
  <si>
    <t>7590725070</t>
  </si>
  <si>
    <t>Zatmelení skříně návěstního transformátoru</t>
  </si>
  <si>
    <t>1005902405</t>
  </si>
  <si>
    <t>122</t>
  </si>
  <si>
    <t>7590725140</t>
  </si>
  <si>
    <t>Situování stožáru návěstidla nebo výstražníku přejezdového zařízení</t>
  </si>
  <si>
    <t>711109687</t>
  </si>
  <si>
    <t>123</t>
  </si>
  <si>
    <t>7590710025_R</t>
  </si>
  <si>
    <t>Návěstidla světelná Návěstidlo stožár. 2 sv. typ:2008 (CV012525178)</t>
  </si>
  <si>
    <t>548205218</t>
  </si>
  <si>
    <t xml:space="preserve">Poznámka k položce:_x000d_
OPřL2 - žlutá, bílá_x000d_
</t>
  </si>
  <si>
    <t>124</t>
  </si>
  <si>
    <t>7590710135</t>
  </si>
  <si>
    <t>Návěstidla světelná Návěstidlo stožár. 4 sv. typ:2039 (CV012525027)</t>
  </si>
  <si>
    <t>-139534690</t>
  </si>
  <si>
    <t>125</t>
  </si>
  <si>
    <t>7590715032</t>
  </si>
  <si>
    <t>Montáž světelného návěstidla jednostranného stožárového se 2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</si>
  <si>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-854620682</t>
  </si>
  <si>
    <t>126</t>
  </si>
  <si>
    <t>7590715034</t>
  </si>
  <si>
    <t>Montáž světelného návěstidla jednostranného stožárového se 3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</si>
  <si>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1254995130</t>
  </si>
  <si>
    <t>127</t>
  </si>
  <si>
    <t>7590715036</t>
  </si>
  <si>
    <t>Montáž světelného návěstidla jednostranného stožárového se 4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</si>
  <si>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1643892157</t>
  </si>
  <si>
    <t>7590715042</t>
  </si>
  <si>
    <t>Montáž světelného návěstidla jednostranného stožárového s 5 svítilnami - sestavení kompletního návěstidla bez označení štítky, postavení návěstidla včetně transformátorové skříně na základ, montáž transformátoru do skříně nebo návěstní svítilny, propojení se svorkovnicemi a svítilnami včetně dodání vodičů, montáž obdélníkové tabulky, nasměrování návěstidla, nátěr. Bez ukončení a zapojení zemního kabelu</t>
  </si>
  <si>
    <t>1880168871</t>
  </si>
  <si>
    <t>VEN - PN</t>
  </si>
  <si>
    <t>počítače náprav</t>
  </si>
  <si>
    <t>129</t>
  </si>
  <si>
    <t>7592010270</t>
  </si>
  <si>
    <t>Kolové senzory a snímače počítačů náprav Zkušební přípravek PB200</t>
  </si>
  <si>
    <t>-127776361</t>
  </si>
  <si>
    <t>130</t>
  </si>
  <si>
    <t>7592005052</t>
  </si>
  <si>
    <t>Montáž počítacího bodu (senzoru) RSR 180 s převodníkem MegaPN - uložení a připevnění na určené místo, seřízení polohy, přezkoušení</t>
  </si>
  <si>
    <t>-281821052</t>
  </si>
  <si>
    <t>131</t>
  </si>
  <si>
    <t>7594305015</t>
  </si>
  <si>
    <t>Montáž součástí počítače náprav neoprénové ochranné hadice se soupravou pro upevnění k pražci</t>
  </si>
  <si>
    <t>-499456733</t>
  </si>
  <si>
    <t>132</t>
  </si>
  <si>
    <t>7594305010</t>
  </si>
  <si>
    <t>Montáž součástí počítače náprav vyhodnocovací části</t>
  </si>
  <si>
    <t>142868478</t>
  </si>
  <si>
    <t>133</t>
  </si>
  <si>
    <t>7594305020</t>
  </si>
  <si>
    <t>Montáž součástí počítače náprav bleskojistkové svorkovnice</t>
  </si>
  <si>
    <t>1123054650</t>
  </si>
  <si>
    <t>134</t>
  </si>
  <si>
    <t>7594305025</t>
  </si>
  <si>
    <t>Montáž součástí počítače náprav přepěťové ochrany napájení</t>
  </si>
  <si>
    <t>-613543396</t>
  </si>
  <si>
    <t>135</t>
  </si>
  <si>
    <t>7594305040</t>
  </si>
  <si>
    <t>Montáž součástí počítače náprav upevňovací kolejnicové čelisti SK 140</t>
  </si>
  <si>
    <t>1348979952</t>
  </si>
  <si>
    <t>136</t>
  </si>
  <si>
    <t>7590155046</t>
  </si>
  <si>
    <t>Montáž pasivní ochrany pro omezení atmosférických vlivů u neelektrizovaných tratí dvojité včetně uzemnění</t>
  </si>
  <si>
    <t>-231742660</t>
  </si>
  <si>
    <t>VEN - PŘEST</t>
  </si>
  <si>
    <t>přestavníky, výkolejky, zámky</t>
  </si>
  <si>
    <t>137</t>
  </si>
  <si>
    <t>5961176430</t>
  </si>
  <si>
    <t xml:space="preserve">Čelisťový závěr ČZ  pro S S49 1:5,7-230 (klasik 1x závěr)</t>
  </si>
  <si>
    <t>537411478</t>
  </si>
  <si>
    <t>138</t>
  </si>
  <si>
    <t>7591090010</t>
  </si>
  <si>
    <t xml:space="preserve">Díly pro zemní montáž přestavníků Deska základ.pod přestav. 700x460  (HM0592139997046)</t>
  </si>
  <si>
    <t>-1544240407</t>
  </si>
  <si>
    <t>139</t>
  </si>
  <si>
    <t>7591050020</t>
  </si>
  <si>
    <t>Kryty Kryt kontrolních pravítek úplný (CV030729002)</t>
  </si>
  <si>
    <t>-478893978</t>
  </si>
  <si>
    <t>140</t>
  </si>
  <si>
    <t>7591090110</t>
  </si>
  <si>
    <t>Díly pro zemní montáž přestavníků Ohrádka přestavníku POP KPS (HM0321859992206)</t>
  </si>
  <si>
    <t>416308974</t>
  </si>
  <si>
    <t>141</t>
  </si>
  <si>
    <t>7590140190</t>
  </si>
  <si>
    <t>Závěry Závěr kabelový UKMP-WM (CV736719001)</t>
  </si>
  <si>
    <t>2045786356</t>
  </si>
  <si>
    <t>142</t>
  </si>
  <si>
    <t>7590145044</t>
  </si>
  <si>
    <t>Montáž závěru kabelového zabezpečovacího na zemní podpěru UKMP - úplná montáž závěru, zatažení kabelu, měření izolačního stavu, jednostranné číslování. Bez provedení zemních prací, zhotovení a zapojení kabelové formy</t>
  </si>
  <si>
    <t>-812731131</t>
  </si>
  <si>
    <t>143</t>
  </si>
  <si>
    <t>7591013080</t>
  </si>
  <si>
    <t>Doregulování vzdálenosti elektromotorického přestavníku připevňovací soupravou při nesouměrnosti přestavného pohybu</t>
  </si>
  <si>
    <t>2136150152</t>
  </si>
  <si>
    <t>144</t>
  </si>
  <si>
    <t>7591015034</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</si>
  <si>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</si>
  <si>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-177642362</t>
  </si>
  <si>
    <t>145</t>
  </si>
  <si>
    <t>7591015062</t>
  </si>
  <si>
    <t>Připojení elektromotorického přestavníku na výhybku s kontrolou jazyků - připojení a seřízení přestavníkové spojnice, montáž a seřízení kontrolního ústrojí</t>
  </si>
  <si>
    <t>1208039854</t>
  </si>
  <si>
    <t>146</t>
  </si>
  <si>
    <t>7591055010</t>
  </si>
  <si>
    <t>Montáž krytu přestavníku úplného</t>
  </si>
  <si>
    <t>1436310031</t>
  </si>
  <si>
    <t>147</t>
  </si>
  <si>
    <t>7591085020</t>
  </si>
  <si>
    <t>Montáž upevňovací soupravy s upevněním na koleji</t>
  </si>
  <si>
    <t>-440174829</t>
  </si>
  <si>
    <t>148</t>
  </si>
  <si>
    <t>7591095010</t>
  </si>
  <si>
    <t>Dodatečná montáž ohrazení pro elekromotorický přestavník s plastovou ohrádkou</t>
  </si>
  <si>
    <t>1724305677</t>
  </si>
  <si>
    <t>149</t>
  </si>
  <si>
    <t>7590910380</t>
  </si>
  <si>
    <t>Výkolejky Výkolejka kompletní S49 levá přestavník a návěst vlevo (CV040709002)</t>
  </si>
  <si>
    <t>2040624861</t>
  </si>
  <si>
    <t>150</t>
  </si>
  <si>
    <t>7590910460</t>
  </si>
  <si>
    <t>Výkolejky Výkolejka ruční S49 levá návěst vlevo (CV040719002)</t>
  </si>
  <si>
    <t>-1438579935</t>
  </si>
  <si>
    <t>151</t>
  </si>
  <si>
    <t>7590920290</t>
  </si>
  <si>
    <t>Součásti výkolejek Těleso návěst.k výkolejkám 90,112 (HM0404129350000)</t>
  </si>
  <si>
    <t>1813064087</t>
  </si>
  <si>
    <t>152</t>
  </si>
  <si>
    <t>7590915020</t>
  </si>
  <si>
    <t>Montáž výkolejky s návěstním tělesem se zámkem jednoduchým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</si>
  <si>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334239619</t>
  </si>
  <si>
    <t>153</t>
  </si>
  <si>
    <t>7590915032</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</si>
  <si>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</si>
  <si>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1238273224</t>
  </si>
  <si>
    <t>154</t>
  </si>
  <si>
    <t>7591305030</t>
  </si>
  <si>
    <t>Montáž zámku výkolekového jednoduchého - rozebrání, přetypování a sestavení zámku, oštítkování klíčů, přišroubování zámku na odlitek tělesa držáku klínu výkolejky</t>
  </si>
  <si>
    <t>1093249485</t>
  </si>
  <si>
    <t>155</t>
  </si>
  <si>
    <t>7590920320</t>
  </si>
  <si>
    <t>Součásti výkolejek Těleso návěst.pro levostr. výhybky (CV032079001)</t>
  </si>
  <si>
    <t>558607731</t>
  </si>
  <si>
    <t>156</t>
  </si>
  <si>
    <t>7591300040</t>
  </si>
  <si>
    <t>Zámky Zámek jednoduchý pro polohu výkolejky na kolejnici (CV040705020)</t>
  </si>
  <si>
    <t>1889881207</t>
  </si>
  <si>
    <t>157</t>
  </si>
  <si>
    <t>7591300200</t>
  </si>
  <si>
    <t>Zámky Zámek výměn. jednoduchý univerzální (HM0404156060000)</t>
  </si>
  <si>
    <t>-1206109344</t>
  </si>
  <si>
    <t>158</t>
  </si>
  <si>
    <t>7591300208</t>
  </si>
  <si>
    <t>Zámky Zámek výměn. kontrolní univerzální (HM0404156070000)</t>
  </si>
  <si>
    <t>518555995</t>
  </si>
  <si>
    <t>159</t>
  </si>
  <si>
    <t>7591300190</t>
  </si>
  <si>
    <t xml:space="preserve">Zámky Skříň ochranná ČD  (HM0404156050000)</t>
  </si>
  <si>
    <t>-969768546</t>
  </si>
  <si>
    <t>160</t>
  </si>
  <si>
    <t>7591300210</t>
  </si>
  <si>
    <t>Zámky Zámek výměn. kontr.odtlačný univerzální (HM0404156090000)</t>
  </si>
  <si>
    <t>43147535</t>
  </si>
  <si>
    <t>161</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</si>
  <si>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</si>
  <si>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</si>
  <si>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-1659695947</t>
  </si>
  <si>
    <t>162</t>
  </si>
  <si>
    <t>7591305014</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</si>
  <si>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</si>
  <si>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-421107998</t>
  </si>
  <si>
    <t>163</t>
  </si>
  <si>
    <t>7591305016</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</si>
  <si>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</si>
  <si>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-2019252225</t>
  </si>
  <si>
    <t>DEM</t>
  </si>
  <si>
    <t>demontáže</t>
  </si>
  <si>
    <t>164</t>
  </si>
  <si>
    <t>7590627101_R</t>
  </si>
  <si>
    <t>Demontáž kolejové desky zab. zař. v DK</t>
  </si>
  <si>
    <t>-2113040283</t>
  </si>
  <si>
    <t>165</t>
  </si>
  <si>
    <t>7590717032</t>
  </si>
  <si>
    <t>Demontáž světelného návěstidla jednostranného stožárového se 2 svítilnami - bez bourání (demontáže) základu</t>
  </si>
  <si>
    <t>-796340336</t>
  </si>
  <si>
    <t>166</t>
  </si>
  <si>
    <t>7590717034</t>
  </si>
  <si>
    <t>Demontáž světelného návěstidla jednostranného stožárového se 3 svítilnami - bez bourání (demontáže) základu</t>
  </si>
  <si>
    <t>2083509464</t>
  </si>
  <si>
    <t>167</t>
  </si>
  <si>
    <t>7590717036</t>
  </si>
  <si>
    <t>Demontáž světelného návěstidla jednostranného stožárového se 4 svítilnami - bez bourání (demontáže) základu</t>
  </si>
  <si>
    <t>1453146255</t>
  </si>
  <si>
    <t>168</t>
  </si>
  <si>
    <t>7590717042</t>
  </si>
  <si>
    <t>Demontáž světelného návěstidla jednostranného stožárového s 5 svítilnami - bez bourání (demontáže) základu</t>
  </si>
  <si>
    <t>-1594147583</t>
  </si>
  <si>
    <t>169</t>
  </si>
  <si>
    <t>7590717055_R</t>
  </si>
  <si>
    <t>Demontáž světelného návěstidla jednostranného stožárového - demontáž TIZ</t>
  </si>
  <si>
    <t>437537096</t>
  </si>
  <si>
    <t>170</t>
  </si>
  <si>
    <t>7590717056_R</t>
  </si>
  <si>
    <t>Demontáž světelného návěstidla jednostranného stožárového - demontáž TIIIZ</t>
  </si>
  <si>
    <t>-2100649673</t>
  </si>
  <si>
    <t>171</t>
  </si>
  <si>
    <t>7590717122</t>
  </si>
  <si>
    <t>Demontáž světelného návěstidla trpasličího z betonového základu se 2 svítilnami - bez bourání (demontáže) základu</t>
  </si>
  <si>
    <t>1452080713</t>
  </si>
  <si>
    <t>Poznámka k položce:_x000d_
Se 2, Se 4</t>
  </si>
  <si>
    <t>172</t>
  </si>
  <si>
    <t>7590717190</t>
  </si>
  <si>
    <t>Demontáž zkušebního návěstidla ze zdi na nosné konstrukci dle 19/85</t>
  </si>
  <si>
    <t>-252688532</t>
  </si>
  <si>
    <t>173</t>
  </si>
  <si>
    <t>7591307010</t>
  </si>
  <si>
    <t>Demontáž zámku výměnového jednoduchého</t>
  </si>
  <si>
    <t>11396397</t>
  </si>
  <si>
    <t>174</t>
  </si>
  <si>
    <t>7591307014</t>
  </si>
  <si>
    <t>Demontáž zámku výměnového kontrolního</t>
  </si>
  <si>
    <t>-1926675304</t>
  </si>
  <si>
    <t>175</t>
  </si>
  <si>
    <t>7591307016</t>
  </si>
  <si>
    <t>Demontáž zámku výměnového kontrolního odtlačného</t>
  </si>
  <si>
    <t>936981712</t>
  </si>
  <si>
    <t>176</t>
  </si>
  <si>
    <t>7592007050</t>
  </si>
  <si>
    <t>Demontáž počítacího bodu (senzoru) RSR 180</t>
  </si>
  <si>
    <t>1290141492</t>
  </si>
  <si>
    <t>177</t>
  </si>
  <si>
    <t>7592307030</t>
  </si>
  <si>
    <t>Demontáž transformátoru oddělovacího do 5 kVA</t>
  </si>
  <si>
    <t>656007972</t>
  </si>
  <si>
    <t>178</t>
  </si>
  <si>
    <t>7593317010</t>
  </si>
  <si>
    <t>Zrušení jednoho zapojení při volné vazbě {odpojení vodiče a jeho vytažení} - odpojení vodiče a jeho vytažení</t>
  </si>
  <si>
    <t>51879039</t>
  </si>
  <si>
    <t>179</t>
  </si>
  <si>
    <t>7594307010</t>
  </si>
  <si>
    <t>Demontáž součástí počítače náprav vyhodnocovací části</t>
  </si>
  <si>
    <t>1165795779</t>
  </si>
  <si>
    <t>180</t>
  </si>
  <si>
    <t>7594307015</t>
  </si>
  <si>
    <t>Demontáž součástí počítače náprav neoprénové ochranné hadice se soupravou pro upevnění k pražci</t>
  </si>
  <si>
    <t>1885527353</t>
  </si>
  <si>
    <t>181</t>
  </si>
  <si>
    <t>7594307035</t>
  </si>
  <si>
    <t>Demontáž součástí počítače náprav kabelového závěru KSL-FP pro RSR</t>
  </si>
  <si>
    <t>1068011033</t>
  </si>
  <si>
    <t>182</t>
  </si>
  <si>
    <t>7594307040</t>
  </si>
  <si>
    <t>Demontáž součástí počítače náprav upevňovací kolejnicové čelisti SK 140</t>
  </si>
  <si>
    <t>1886950082</t>
  </si>
  <si>
    <t>REV</t>
  </si>
  <si>
    <t>revize, zkoušky a školení</t>
  </si>
  <si>
    <t>183</t>
  </si>
  <si>
    <t>7598095055</t>
  </si>
  <si>
    <t>Zapojení zkušebního kolejového reliéfu pro přejezd, obvody souhlasu, pomocné stavědlo - položení a zapojení provizorních kabelů na svorky zkušebního reliéfu a reléových stojanů a vyzkoušení, odpojení kabelů po vyzkoušení zařízení</t>
  </si>
  <si>
    <t>-2050736664</t>
  </si>
  <si>
    <t>184</t>
  </si>
  <si>
    <t>7598095040</t>
  </si>
  <si>
    <t>Zapojení zkušebního kolejového reliéfu pro jedno návěstidlo - položení a zapojení provizorních kabelů na svorky zkušebního reliéfu a reléových stojanů a vyzkoušení, odpojení kabelů po vyzkoušení zařízení</t>
  </si>
  <si>
    <t>1955951061</t>
  </si>
  <si>
    <t>185</t>
  </si>
  <si>
    <t>7598095045</t>
  </si>
  <si>
    <t>Zapojení zkušebního kolejového reliéfu pro jeden přestavník - položení a zapojení provizorních kabelů na svorky zkušebního reliéfu a reléových stojanů a vyzkoušení, odpojení kabelů po vyzkoušení zařízení</t>
  </si>
  <si>
    <t>1315870629</t>
  </si>
  <si>
    <t>186</t>
  </si>
  <si>
    <t>7590415344</t>
  </si>
  <si>
    <t>Montáž štítku a kroužku na klíče</t>
  </si>
  <si>
    <t>-1432419714</t>
  </si>
  <si>
    <t>187</t>
  </si>
  <si>
    <t>7590715190</t>
  </si>
  <si>
    <t>Montáž zkušebního návěstidla na zeď pomocí nosné konstrukce dle 19/85 - včetně protažení vodičů (bez jejich dodání) návěstidlem, zapojení ve svítilnách a v kabelové skříni, nasměrování, montáže obdélníkové tabulky a zneplatnění návěstidla, nátěr. Bez označení návěstidla označovacími štítky</t>
  </si>
  <si>
    <t>-1572311852</t>
  </si>
  <si>
    <t>188</t>
  </si>
  <si>
    <t>7590715200</t>
  </si>
  <si>
    <t>Zapojení zkušebního návěstidla - položení a zapojení provizorních kabelů na svorky zkušebního návěstidla a reléových stojanů a vyzkoušení, odpojeni kabelů po vyzkoušení zařízení</t>
  </si>
  <si>
    <t>323220532</t>
  </si>
  <si>
    <t>189</t>
  </si>
  <si>
    <t>7590717200</t>
  </si>
  <si>
    <t>Odpojení zkušebního návěstidla</t>
  </si>
  <si>
    <t>-17600695</t>
  </si>
  <si>
    <t>190</t>
  </si>
  <si>
    <t>7499151010</t>
  </si>
  <si>
    <t>Dokončovací práce na elektrickém zařízení - uvádění zařízení do provozu, drobné montážní práce v rozvaděčích, koordinaci se zhotoviteli souvisejících zařízení apod.</t>
  </si>
  <si>
    <t>-1638679179</t>
  </si>
  <si>
    <t>191</t>
  </si>
  <si>
    <t>7499151030</t>
  </si>
  <si>
    <t>Dokončovací práce zkušební provoz - včetně prokázání technických a kvalitativních parametrů zařízení</t>
  </si>
  <si>
    <t>-764240531</t>
  </si>
  <si>
    <t>192</t>
  </si>
  <si>
    <t>7499151040</t>
  </si>
  <si>
    <t>Dokončovací práce zaškolení obsluhy - seznámení obsluhy s funkcemi zařízení včetně odevzdání dokumentace skutečného provedení</t>
  </si>
  <si>
    <t>-854555680</t>
  </si>
  <si>
    <t>193</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</si>
  <si>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</si>
  <si>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</si>
  <si>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-2053558563</t>
  </si>
  <si>
    <t>194</t>
  </si>
  <si>
    <t>7498150525</t>
  </si>
  <si>
    <t>Vyhotovení výchozí revizní zprávy příplatek za každých dalších i započatých 500 000 Kč přes 1 000 000 Kč</t>
  </si>
  <si>
    <t>1336421531</t>
  </si>
  <si>
    <t>195</t>
  </si>
  <si>
    <t>7498351510</t>
  </si>
  <si>
    <t>Vyhotovení zprávy o posouzení bezpečnosti (rizik) včetně analýzy a hodnocení rizik - v souladu s nařízením Evropské komise (ES) č. 352/52009 v rozsahu tohoto SO/PS</t>
  </si>
  <si>
    <t>1327443014</t>
  </si>
  <si>
    <t>196</t>
  </si>
  <si>
    <t>7498451010</t>
  </si>
  <si>
    <t>Měření zemničů zemních odporů - zemniče prvního nebo samostatného - včetně vyhotovení protokolu</t>
  </si>
  <si>
    <t>884007874</t>
  </si>
  <si>
    <t>197</t>
  </si>
  <si>
    <t>7591505110</t>
  </si>
  <si>
    <t>Kompletace, propojení a testování elektronické výstroje PZZ</t>
  </si>
  <si>
    <t>1287576460</t>
  </si>
  <si>
    <t>198</t>
  </si>
  <si>
    <t>7598095070</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</si>
  <si>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</si>
  <si>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1638895996</t>
  </si>
  <si>
    <t>199</t>
  </si>
  <si>
    <t>7598095075</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</si>
  <si>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</si>
  <si>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-155449756</t>
  </si>
  <si>
    <t>200</t>
  </si>
  <si>
    <t>7598095085</t>
  </si>
  <si>
    <t>Přezkoušení a regulace senzoru počítacího bodu - kontrola (nastavení) mechanických parametrů polohy, regulace napájení, kalibrace, kontrola funkce a započítávání, kontrola indikace</t>
  </si>
  <si>
    <t>-191950669</t>
  </si>
  <si>
    <t>201</t>
  </si>
  <si>
    <t>7598095090</t>
  </si>
  <si>
    <t>Přezkoušení a regulace počítače náprav včetně vyhotovení protokolu za 1 úsek - provedení příslušných měření, nastavení zařízení, přezkoušení funkce a vyhotovení protokolu</t>
  </si>
  <si>
    <t>-1435570067</t>
  </si>
  <si>
    <t>202</t>
  </si>
  <si>
    <t>7598095160</t>
  </si>
  <si>
    <t>Přezkoušení a regulace obvodů elektromagnetického zámku - kontrola zapojení, provedení příslušných měření, nastavení parametrů, přezkoušení funkce</t>
  </si>
  <si>
    <t>1370783209</t>
  </si>
  <si>
    <t>203</t>
  </si>
  <si>
    <t>7598095165</t>
  </si>
  <si>
    <t>Přezkoušení a regulace obvodů řadiče pomocného stavědla - kontrola zapojení, provedení příslušných měření, nastavení parametrů, přezkoušení funkce</t>
  </si>
  <si>
    <t>-1742021396</t>
  </si>
  <si>
    <t>204</t>
  </si>
  <si>
    <t>7598095185</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</si>
  <si>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</si>
  <si>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1699014012</t>
  </si>
  <si>
    <t>205</t>
  </si>
  <si>
    <t>7598095390</t>
  </si>
  <si>
    <t>Příprava ke komplexním zkouškám za 1 jízdní cestu do 30 výhybek - oživení, seřízení a nastavení zařízení s ohledem na postup jeho uvádění do provozu</t>
  </si>
  <si>
    <t>63236850</t>
  </si>
  <si>
    <t>206</t>
  </si>
  <si>
    <t>7598095460</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</si>
  <si>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</si>
  <si>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-981760321</t>
  </si>
  <si>
    <t>207</t>
  </si>
  <si>
    <t>7598095546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</si>
  <si>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</si>
  <si>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986140052</t>
  </si>
  <si>
    <t>OST</t>
  </si>
  <si>
    <t>Ostatní</t>
  </si>
  <si>
    <t>208</t>
  </si>
  <si>
    <t>7591505010</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</si>
  <si>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</si>
  <si>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262144</t>
  </si>
  <si>
    <t>-1335248273</t>
  </si>
  <si>
    <t>209</t>
  </si>
  <si>
    <t>7591505020</t>
  </si>
  <si>
    <t>Pronájem přechodného dopravního značení při vypnutí přejezdového zabezpečovacího zařízení za 1 týden základní sestavy - pro značení jednoduché komunikace (tj. bez křižovatky poblíž přejezdu), křížící žel. trať</t>
  </si>
  <si>
    <t>-1398143838</t>
  </si>
  <si>
    <t>210</t>
  </si>
  <si>
    <t>7591505032</t>
  </si>
  <si>
    <t>Osazení přechodného dopravního značení při vypnutí přejezdového zabezpečovacího zařízení rozšíření základní sestavy - pro značení jednoduché komunikace (tj. bez křižovatky poblíž přejezdu), křížící žel. trať</t>
  </si>
  <si>
    <t>-1858867218</t>
  </si>
  <si>
    <t>02 - Zemní práce</t>
  </si>
  <si>
    <t>HSV - Práce a dodávky HSV</t>
  </si>
  <si>
    <t xml:space="preserve">    1 - Zemní práce</t>
  </si>
  <si>
    <t>M - Práce a dodávky M</t>
  </si>
  <si>
    <t xml:space="preserve">    46-M - Zemní práce při extr.mont.pracích</t>
  </si>
  <si>
    <t>HSV</t>
  </si>
  <si>
    <t>Práce a dodávky HSV</t>
  </si>
  <si>
    <t>141721212</t>
  </si>
  <si>
    <t>Řízený zemní protlak délky protlaku do 50 m v hornině třídy těžitelnosti I a II, skupiny 1 až 4 včetně protlačení trub v hloubce do 6 m vnějšího průměru vrtu přes 90 do 110 mm</t>
  </si>
  <si>
    <t>CS ÚRS 2022 01</t>
  </si>
  <si>
    <t>850326864</t>
  </si>
  <si>
    <t>Online PSC</t>
  </si>
  <si>
    <t>https://podminky.urs.cz/item/CS_URS_2022_01/141721212</t>
  </si>
  <si>
    <t>Práce a dodávky M</t>
  </si>
  <si>
    <t>46-M</t>
  </si>
  <si>
    <t>Zemní práce při extr.mont.pracích</t>
  </si>
  <si>
    <t>460131114</t>
  </si>
  <si>
    <t>Hloubení nezapažených jam ručně včetně urovnání dna s přemístěním výkopku do vzdálenosti 3 m od okraje jámy nebo s naložením na dopravní prostředek v hornině třídy těžitelnosti II skupiny 4</t>
  </si>
  <si>
    <t>m3</t>
  </si>
  <si>
    <t>1318278910</t>
  </si>
  <si>
    <t>https://podminky.urs.cz/item/CS_URS_2022_01/460131114</t>
  </si>
  <si>
    <t>460161143</t>
  </si>
  <si>
    <t>Hloubení zapažených i nezapažených kabelových rýh ručně včetně urovnání dna s přemístěním výkopku do vzdálenosti 3 m od okraje jámy nebo s naložením na dopravní prostředek šířky 35 cm hloubky 50 cm v hornině třídy těžitelnosti II skupiny 4</t>
  </si>
  <si>
    <t>12866628</t>
  </si>
  <si>
    <t>https://podminky.urs.cz/item/CS_URS_2022_01/460161143</t>
  </si>
  <si>
    <t>460161183</t>
  </si>
  <si>
    <t>Hloubení zapažených i nezapažených kabelových rýh ručně včetně urovnání dna s přemístěním výkopku do vzdálenosti 3 m od okraje jámy nebo s naložením na dopravní prostředek šířky 35 cm hloubky 90 cm v hornině třídy těžitelnosti II skupiny 4</t>
  </si>
  <si>
    <t>-972173276</t>
  </si>
  <si>
    <t>https://podminky.urs.cz/item/CS_URS_2022_01/460161183</t>
  </si>
  <si>
    <t>460161243</t>
  </si>
  <si>
    <t>Hloubení zapažených i nezapažených kabelových rýh ručně včetně urovnání dna s přemístěním výkopku do vzdálenosti 3 m od okraje jámy nebo s naložením na dopravní prostředek šířky 50 cm hloubky 50 cm v hornině třídy těžitelnosti II skupiny 4</t>
  </si>
  <si>
    <t>1221537968</t>
  </si>
  <si>
    <t>https://podminky.urs.cz/item/CS_URS_2022_01/460161243</t>
  </si>
  <si>
    <t>460391124</t>
  </si>
  <si>
    <t>Zásyp jam ručně s uložením výkopku ve vrstvách a úpravou povrchu s přemístění sypaniny ze vzdálenosti do 10 m se zhutněním z horniny třídy těžitelnosti II skupiny 4</t>
  </si>
  <si>
    <t>-1497684349</t>
  </si>
  <si>
    <t>https://podminky.urs.cz/item/CS_URS_2022_01/460391124</t>
  </si>
  <si>
    <t>460431153</t>
  </si>
  <si>
    <t>Zásyp kabelových rýh ručně s přemístění sypaniny ze vzdálenosti do 10 m, s uložením výkopku ve vrstvách včetně zhutnění a úpravy povrchu šířky 35 cm hloubky 50 cm z horniny třídy těžitelnosti II skupiny 4</t>
  </si>
  <si>
    <t>-1147160166</t>
  </si>
  <si>
    <t>https://podminky.urs.cz/item/CS_URS_2022_01/460431153</t>
  </si>
  <si>
    <t>460431193</t>
  </si>
  <si>
    <t>Zásyp kabelových rýh ručně s přemístění sypaniny ze vzdálenosti do 10 m, s uložením výkopku ve vrstvách včetně zhutnění a úpravy povrchu šířky 35 cm hloubky 90 cm z horniny třídy těžitelnosti II skupiny 4</t>
  </si>
  <si>
    <t>-516908324</t>
  </si>
  <si>
    <t>https://podminky.urs.cz/item/CS_URS_2022_01/460431193</t>
  </si>
  <si>
    <t>460431253</t>
  </si>
  <si>
    <t>Zásyp kabelových rýh ručně s přemístění sypaniny ze vzdálenosti do 10 m, s uložením výkopku ve vrstvách včetně zhutnění a úpravy povrchu šířky 50 cm hloubky 50 cm z horniny třídy těžitelnosti II skupiny 4</t>
  </si>
  <si>
    <t>-362197450</t>
  </si>
  <si>
    <t>https://podminky.urs.cz/item/CS_URS_2022_01/460431253</t>
  </si>
  <si>
    <t>03 - PZS v km 61,989 - zab. zař.</t>
  </si>
  <si>
    <t>7590110120</t>
  </si>
  <si>
    <t>Domky, přístřešky Reléový domek - výška 3,10 m - podle zvl. požadavků a předložené dokumentace vč. základní výbavy rozvaděče, osvětlení, dvou zásuvek, ventilátoru a topení 3x2 m</t>
  </si>
  <si>
    <t>2087035190</t>
  </si>
  <si>
    <t>7590110510</t>
  </si>
  <si>
    <t>Domky, přístřešky Střecha valbová - rel.domku podle zvl. požadavků a předložené dokumentace 3x2 m</t>
  </si>
  <si>
    <t>2101098245</t>
  </si>
  <si>
    <t>7590120170</t>
  </si>
  <si>
    <t>Skříně Skříň přístr.pro přejezdy spol 133/313.1.11 (HM0354399998269)</t>
  </si>
  <si>
    <t>-1045363081</t>
  </si>
  <si>
    <t>7590150010</t>
  </si>
  <si>
    <t xml:space="preserve">Uzemnění, ukolejnění Sběrnice uzemňovací  (CV452119003)</t>
  </si>
  <si>
    <t>-2142206148</t>
  </si>
  <si>
    <t>7590190030</t>
  </si>
  <si>
    <t>Ostatní Nástupištní panel (před vchodové dveře RD)</t>
  </si>
  <si>
    <t>1162423620</t>
  </si>
  <si>
    <t>7590190150</t>
  </si>
  <si>
    <t>Ostatní Žebřík trojdílný univerzální 3x7 příček (HM0478850007607)</t>
  </si>
  <si>
    <t>187849708</t>
  </si>
  <si>
    <t>7491651010</t>
  </si>
  <si>
    <t>Montáž vnitřního uzemnění uzemňovacích vodičů pevně na povrchu z pozinkované oceli (FeZn) do 120 mm2 - včetně upevnění, propojení a připojení pomocí svorek (chráničky, na rošty apod.)</t>
  </si>
  <si>
    <t>-801368293</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</si>
  <si>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</si>
  <si>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</si>
  <si>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327234947</t>
  </si>
  <si>
    <t>7491600180</t>
  </si>
  <si>
    <t>Uzemnění Vnější Uzemňovací vedení v zemi, páskem FeZn do 120 mm2</t>
  </si>
  <si>
    <t>1278171396</t>
  </si>
  <si>
    <t>7491600240</t>
  </si>
  <si>
    <t>Uzemnění Vnější Tyč ZT 1,0t Tprofil zemnící</t>
  </si>
  <si>
    <t>1388740873</t>
  </si>
  <si>
    <t>7491601450</t>
  </si>
  <si>
    <t>Uzemnění Hromosvodné vedení Svorka SR 2b</t>
  </si>
  <si>
    <t>-838006409</t>
  </si>
  <si>
    <t>7491652040</t>
  </si>
  <si>
    <t>Montáž vnějšího uzemnění zemnící tyče z pozinkované oceli (FeZn), délky do 2 m - zemnící tyče (horní konec tyče min. 80 cm pod povrchem) včetně připojení tyče k pásku</t>
  </si>
  <si>
    <t>1050133230</t>
  </si>
  <si>
    <t>1340806963</t>
  </si>
  <si>
    <t>7595120060</t>
  </si>
  <si>
    <t>Telefonní přístroje nezapojené na ústřednu Venkovní telefonní objekt, provedení do skříně PSS133/313, interní napájení</t>
  </si>
  <si>
    <t>433081853</t>
  </si>
  <si>
    <t>-373953045</t>
  </si>
  <si>
    <t>15340842</t>
  </si>
  <si>
    <t>7592825010</t>
  </si>
  <si>
    <t>Montáž součástí výstražníku nosiče výstražníku</t>
  </si>
  <si>
    <t>-1691084034</t>
  </si>
  <si>
    <t>7592825015</t>
  </si>
  <si>
    <t>Montáž součástí výstražníku skříně výstražníku</t>
  </si>
  <si>
    <t>193161278</t>
  </si>
  <si>
    <t>7592835022</t>
  </si>
  <si>
    <t>Montáž součástí stojanu se závorou stojanu závory vysokého</t>
  </si>
  <si>
    <t>319935520</t>
  </si>
  <si>
    <t>7592835040</t>
  </si>
  <si>
    <t>Montáž součástí stojanu se závorou soupravy křídel s protizávažím</t>
  </si>
  <si>
    <t>-928151336</t>
  </si>
  <si>
    <t>7592810904</t>
  </si>
  <si>
    <t>Reléový stojan PZS vystrojený na jednokolejné trati s automatickými závorami 2 - 4 kusy výstražníků - kategorie dle ČSN 34 2650 ed.2: PZS 3(2) S,B(N),I(L)</t>
  </si>
  <si>
    <t>komplet</t>
  </si>
  <si>
    <t>-2146039603</t>
  </si>
  <si>
    <t>7593310100</t>
  </si>
  <si>
    <t xml:space="preserve">Konstrukční díly Izolace stojanu úplná  (CV723685005M)</t>
  </si>
  <si>
    <t>1453059003</t>
  </si>
  <si>
    <t>7590120160</t>
  </si>
  <si>
    <t xml:space="preserve">Skříně Skříňka ovl. pro PZZ-RE  (CV723089004)</t>
  </si>
  <si>
    <t>1669397031</t>
  </si>
  <si>
    <t>7593315085</t>
  </si>
  <si>
    <t>Montáž vnitřní části objektu OPD 2,5/3,6 - montáž a ukotvení stojanové řady; montáž podélného roštu šířky 200 mm nad stojanovou řadu, prodlouženého v celé délce objektu, svislého k rozváděči a vodorovného od ovládací desky bateriové skříně k bateriové skříni; zatažení, proměření izolačního stavu a jednostranné číslování zabezpečovacích kabelů, nátěr stojanové řady a kabelových roštů. Zhotovení a zapojení kabelových forem</t>
  </si>
  <si>
    <t>-1825378715</t>
  </si>
  <si>
    <t>7592910135</t>
  </si>
  <si>
    <t>Baterie Staniční akumulátory NiCd článek 1,2 V/180 Ah C5 se sintrovanou elektrodou, cena včetně spojovacího materiálu a bateriového nosiče či stojanu</t>
  </si>
  <si>
    <t>-1421655866</t>
  </si>
  <si>
    <t>Poznámka k položce:_x000d_
Změna položky: Kapacita baterie 250 Ah</t>
  </si>
  <si>
    <t>7592905012</t>
  </si>
  <si>
    <t>Montáž článku niklokadmiového kapacity přes 200 Ah - postavení článku, připojení vodičů, ochrana svorek vazelinou, změření napětí, kontrola elektrolytu s případným doplněním destilovanou vodou</t>
  </si>
  <si>
    <t>844204789</t>
  </si>
  <si>
    <t>7593000090</t>
  </si>
  <si>
    <t>Dobíječe, usměrňovače, napáječe Usměrňovač E230 G24/40, oceloplechová nástěnná skříň 700x500x500, rozšířená stavová indikace opticky i bezpotenciálově, autoamtické testování baterie, programovatelná nabíjecí automatika.</t>
  </si>
  <si>
    <t>278892401</t>
  </si>
  <si>
    <t>7593005012</t>
  </si>
  <si>
    <t>Montáž dobíječe, usměrňovače, napáječe nástěnného - včetně připojení vodičů elektrické sítě ss rozvodu a uzemnění, přezkoušení funkce</t>
  </si>
  <si>
    <t>2069104487</t>
  </si>
  <si>
    <t>7593310890</t>
  </si>
  <si>
    <t>Konstrukční díly Řada stojanová 1 - dílná 1 stojan (HM0404215990301)</t>
  </si>
  <si>
    <t>-2079633702</t>
  </si>
  <si>
    <t>7592500445R</t>
  </si>
  <si>
    <t xml:space="preserve">Diagnostická zařízení - panel  MODIAG</t>
  </si>
  <si>
    <t>810560197</t>
  </si>
  <si>
    <t>7592500446R</t>
  </si>
  <si>
    <t>Diagnostická zařízení SW adresný diagnostiky Modiag</t>
  </si>
  <si>
    <t>1956239754</t>
  </si>
  <si>
    <t>7592500447R</t>
  </si>
  <si>
    <t>Diagnostická zařízení ETIC XSLAN+2400 router2 SHDSL</t>
  </si>
  <si>
    <t>581274978</t>
  </si>
  <si>
    <t>7592500448R</t>
  </si>
  <si>
    <t>Diagnostická zařízení ETH oddělení 4kV</t>
  </si>
  <si>
    <t>267825639</t>
  </si>
  <si>
    <t>7596915035</t>
  </si>
  <si>
    <t>Montáž telefonního objektu VTO 3 - 11 do společné přístrojové skříně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</si>
  <si>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624931173</t>
  </si>
  <si>
    <t>7598015165</t>
  </si>
  <si>
    <t>Funkční přezkoušení venkovního telefonního objektu po připojení na kabelové vedení</t>
  </si>
  <si>
    <t>-893276948</t>
  </si>
  <si>
    <t>7598095150</t>
  </si>
  <si>
    <t>Regulovaní a aktivování automatického přejezdového zařízení se závorami - regulování proudokruhů výstražníku, závorových břeven, regulování chodu břeven, směrovaní výstražníku, kontrola napájecích zdrojů a relé, přezkoušení činnosti zařízení a kontrolní skříňky (indikací a ovládání)</t>
  </si>
  <si>
    <t>-105408992</t>
  </si>
  <si>
    <t>7598095440</t>
  </si>
  <si>
    <t>Příprava ke komplexním zkouškám automatických přejezdových zabezpečovacích zařízení se závorami dvoukolejné - oživení, seřízení a nastavení zařízení s ohledem na postup jeho uvádění do provozu</t>
  </si>
  <si>
    <t>-140144636</t>
  </si>
  <si>
    <t>7598095505</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</si>
  <si>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</si>
  <si>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1338618413</t>
  </si>
  <si>
    <t>-112373283</t>
  </si>
  <si>
    <t>1291484606</t>
  </si>
  <si>
    <t>7598095565</t>
  </si>
  <si>
    <t>Vyhotovení protokolu UTZ pro PZZ se závorou dvě a více kolejí - vykonání prohlídky a zkoušky včetně vyhotovení protokolu podle vyhl. 100/1995 Sb.</t>
  </si>
  <si>
    <t>-1010121043</t>
  </si>
  <si>
    <t>031 - PZS v km 61,989 - zemní práce</t>
  </si>
  <si>
    <t>1 - Zemní práce</t>
  </si>
  <si>
    <t>2 - Zakládání</t>
  </si>
  <si>
    <t>3 - Svislé a kompletní konstrukce</t>
  </si>
  <si>
    <t>5 - Komunikace pozemní</t>
  </si>
  <si>
    <t>6 - Úpravy povrchů, podlahy a osazování výplní</t>
  </si>
  <si>
    <t>741 - Elektroinstalace - silnoproud</t>
  </si>
  <si>
    <t>181351103</t>
  </si>
  <si>
    <t>Rozprostření a urovnání ornice v rovině nebo ve svahu sklonu do 1:5 strojně při souvislé ploše přes 100 do 500 m2, tl. vrstvy do 200 mm</t>
  </si>
  <si>
    <t>m2</t>
  </si>
  <si>
    <t>-1292234467</t>
  </si>
  <si>
    <t>https://podminky.urs.cz/item/CS_URS_2022_01/181351103</t>
  </si>
  <si>
    <t>174101101</t>
  </si>
  <si>
    <t>Zásyp sypaninou z jakékoliv horniny strojně s uložením výkopku ve vrstvách se zhutněním jam, šachet, rýh nebo kolem objektů v těchto vykopávkách</t>
  </si>
  <si>
    <t>-2064025769</t>
  </si>
  <si>
    <t>https://podminky.urs.cz/item/CS_URS_2022_01/174101101</t>
  </si>
  <si>
    <t>181411131</t>
  </si>
  <si>
    <t>Založení trávníku na půdě předem připravené plochy do 1000 m2 výsevem včetně utažení parkového v rovině nebo na svahu do 1:5</t>
  </si>
  <si>
    <t>-1525382966</t>
  </si>
  <si>
    <t>https://podminky.urs.cz/item/CS_URS_2022_01/181411131</t>
  </si>
  <si>
    <t>00572410</t>
  </si>
  <si>
    <t>osivo směs travní parková</t>
  </si>
  <si>
    <t>kg</t>
  </si>
  <si>
    <t>-586630472</t>
  </si>
  <si>
    <t>VV</t>
  </si>
  <si>
    <t>0,186*1,01 'Přepočtené koeficientem množství</t>
  </si>
  <si>
    <t>Zakládání</t>
  </si>
  <si>
    <t>327122211</t>
  </si>
  <si>
    <t>Opěrné zdi samonosné ze železobetonových dílců tvaru L se základem z betonu prostého rohový dílec, výšky 600 mm</t>
  </si>
  <si>
    <t>779246032</t>
  </si>
  <si>
    <t>https://podminky.urs.cz/item/CS_URS_2022_01/327122211</t>
  </si>
  <si>
    <t>460641211</t>
  </si>
  <si>
    <t>Základové konstrukce výztuž z betonářské oceli 10 206</t>
  </si>
  <si>
    <t>t</t>
  </si>
  <si>
    <t>1015811455</t>
  </si>
  <si>
    <t>https://podminky.urs.cz/item/CS_URS_2022_01/460641211</t>
  </si>
  <si>
    <t>Svislé a kompletní konstrukce</t>
  </si>
  <si>
    <t>311101211</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</si>
  <si>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do 0,02 m2</t>
  </si>
  <si>
    <t>335722281</t>
  </si>
  <si>
    <t>https://podminky.urs.cz/item/CS_URS_2022_01/311101211</t>
  </si>
  <si>
    <t>28611106</t>
  </si>
  <si>
    <t>trubka kanalizační PVC-U DN 160x6000mm SN12</t>
  </si>
  <si>
    <t>614183912</t>
  </si>
  <si>
    <t>0,8*1,01 'Přepočtené koeficientem množství</t>
  </si>
  <si>
    <t>311101212</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</si>
  <si>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0,02 do 0,05 m2</t>
  </si>
  <si>
    <t>1028259647</t>
  </si>
  <si>
    <t>https://podminky.urs.cz/item/CS_URS_2022_01/311101212</t>
  </si>
  <si>
    <t>28611108</t>
  </si>
  <si>
    <t>trubka kanalizační PVC-U DN 250x6000mm SN12</t>
  </si>
  <si>
    <t>832747049</t>
  </si>
  <si>
    <t>0,9*1,01 'Přepočtené koeficientem množství</t>
  </si>
  <si>
    <t>327262001</t>
  </si>
  <si>
    <t>Zdivo nadzákladové opěrné z betonových bloků - systém suchého zdění modulové rovná stěna sklonu ke svahu do 5° výšky do 1,2 m jednořadé ze samostatných bloků (nekombinované), pohledové plochy do 0,02 m2 přírodních (šedých)</t>
  </si>
  <si>
    <t>1439221005</t>
  </si>
  <si>
    <t>https://podminky.urs.cz/item/CS_URS_2022_01/327262001</t>
  </si>
  <si>
    <t>Komunikace pozemní</t>
  </si>
  <si>
    <t>564811111</t>
  </si>
  <si>
    <t>Podklad ze štěrkodrti ŠD s rozprostřením a zhutněním plochy přes 100 m2, po zhutnění tl. 50 mm</t>
  </si>
  <si>
    <t>1407876670</t>
  </si>
  <si>
    <t>https://podminky.urs.cz/item/CS_URS_2022_01/564811111</t>
  </si>
  <si>
    <t>Úpravy povrchů, podlahy a osazování výplní</t>
  </si>
  <si>
    <t>631311115</t>
  </si>
  <si>
    <t>Mazanina z betonu prostého bez zvýšených nároků na prostředí tl. přes 50 do 80 mm tř. C 20/25</t>
  </si>
  <si>
    <t>1823531837</t>
  </si>
  <si>
    <t>https://podminky.urs.cz/item/CS_URS_2022_01/631311115</t>
  </si>
  <si>
    <t>637211321</t>
  </si>
  <si>
    <t>Okapový chodník z dlaždic betonových vymývaných s vyplněním spár drobným kamenivem, tl. dlaždic do 50 mm do písku</t>
  </si>
  <si>
    <t>406601582</t>
  </si>
  <si>
    <t>https://podminky.urs.cz/item/CS_URS_2022_01/637211321</t>
  </si>
  <si>
    <t>741</t>
  </si>
  <si>
    <t>Elektroinstalace - silnoproud</t>
  </si>
  <si>
    <t>741410001</t>
  </si>
  <si>
    <t>Montáž uzemňovacího vedení s upevněním, propojením a připojením pomocí svorek na povrchu pásku průřezu do 120 mm2</t>
  </si>
  <si>
    <t>-1566133734</t>
  </si>
  <si>
    <t>https://podminky.urs.cz/item/CS_URS_2022_01/741410001</t>
  </si>
  <si>
    <t>35442062</t>
  </si>
  <si>
    <t>pás zemnící 30x4mm FeZn</t>
  </si>
  <si>
    <t>983787931</t>
  </si>
  <si>
    <t>741420001</t>
  </si>
  <si>
    <t>Montáž hromosvodného vedení svodových drátů nebo lan s podpěrami, Ø do 10 mm</t>
  </si>
  <si>
    <t>-1483973967</t>
  </si>
  <si>
    <t>https://podminky.urs.cz/item/CS_URS_2022_01/741420001</t>
  </si>
  <si>
    <t>35441073</t>
  </si>
  <si>
    <t>drát D 10mm FeZn</t>
  </si>
  <si>
    <t>2108962477</t>
  </si>
  <si>
    <t>741440031</t>
  </si>
  <si>
    <t>Montáž zemnicích desek a tyčí s připojením na svodové nebo uzemňovací vedení bez příslušenství tyčí, délky do 2 m</t>
  </si>
  <si>
    <t>730229634</t>
  </si>
  <si>
    <t>https://podminky.urs.cz/item/CS_URS_2022_01/741440031</t>
  </si>
  <si>
    <t>354420290</t>
  </si>
  <si>
    <t>svorka uzemnění nerez univerzální</t>
  </si>
  <si>
    <t>-808016471</t>
  </si>
  <si>
    <t>741810001</t>
  </si>
  <si>
    <t>Zkoušky a prohlídky elektrických rozvodů a zařízení celková prohlídka a vyhotovení revizní zprávy pro objem montážních prací do 100 tis. Kč</t>
  </si>
  <si>
    <t>-815024186</t>
  </si>
  <si>
    <t>https://podminky.urs.cz/item/CS_URS_2022_01/741810001</t>
  </si>
  <si>
    <t>998741101</t>
  </si>
  <si>
    <t>Přesun hmot pro silnoproud stanovený z hmotnosti přesunovaného materiálu vodorovná dopravní vzdálenost do 50 m v objektech výšky do 6 m</t>
  </si>
  <si>
    <t>-782607709</t>
  </si>
  <si>
    <t>https://podminky.urs.cz/item/CS_URS_2022_01/998741101</t>
  </si>
  <si>
    <t>Část B - Provizorní zabezpečovací zařízení</t>
  </si>
  <si>
    <t>7590415416</t>
  </si>
  <si>
    <t>Montáž tabule na zavěšování klíčů</t>
  </si>
  <si>
    <t>-2022529505</t>
  </si>
  <si>
    <t>7590610600_R</t>
  </si>
  <si>
    <t>Indikační a kolejové desky a ovládací pulty Tabule pro zavěšování klíčů pro provizorní zabezpečení</t>
  </si>
  <si>
    <t>2072104810</t>
  </si>
  <si>
    <t>7590417416</t>
  </si>
  <si>
    <t>Demontáž tabule na zavěšování klíčů</t>
  </si>
  <si>
    <t>340185852</t>
  </si>
  <si>
    <t>7590615040</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</si>
  <si>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</si>
  <si>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56421422</t>
  </si>
  <si>
    <t>7590615050</t>
  </si>
  <si>
    <t>Montáž řadiče, traťového klíče nebo počítače hovoru do kolejové desky nebo pultu za provozu - rozměření a vyznačení místa montáže, vyvrtání a začištění otvoru, montáž prvku, zapojení a vyzkoušení včetně vyvázání vodičů do formy</t>
  </si>
  <si>
    <t>-372429210</t>
  </si>
  <si>
    <t>7590617040</t>
  </si>
  <si>
    <t>Demontáž tlačítka nebo světelné buňky z kolejové desky nebo pultu za provozu</t>
  </si>
  <si>
    <t>-930795702</t>
  </si>
  <si>
    <t>7590617050</t>
  </si>
  <si>
    <t>Demontáž řadiče, traťového klíče nebo počítače hovoru z kolejové desky nebo pultu za provozu</t>
  </si>
  <si>
    <t>743147809</t>
  </si>
  <si>
    <t>7590915022</t>
  </si>
  <si>
    <t>Montáž výkolejky s návěstním tělesem se zámkem kontrolním - položení na dřevěné pražce, označení a vyvrtání otvorů, položení a přišroubování na paty kolejnice, přišroubování dosedacího úhelníku, vyzkoušení, namontování spojovací tyče, přezkoušení chodu, úprava typu klíče, očíslování výkolejky, nátěr</t>
  </si>
  <si>
    <t>1342614605</t>
  </si>
  <si>
    <t>1444493076</t>
  </si>
  <si>
    <t>-1970380338</t>
  </si>
  <si>
    <t>-1648478077</t>
  </si>
  <si>
    <t>-1085650999</t>
  </si>
  <si>
    <t>7592845010_R</t>
  </si>
  <si>
    <t xml:space="preserve">Montáž atrapy přejezdníku </t>
  </si>
  <si>
    <t>ÚOŽI 2021 01</t>
  </si>
  <si>
    <t>-726111960</t>
  </si>
  <si>
    <t>7592847010_R</t>
  </si>
  <si>
    <t>Demontáž atrapy přejezdníku</t>
  </si>
  <si>
    <t>-847637745</t>
  </si>
  <si>
    <t>752646439</t>
  </si>
  <si>
    <t>-783052574</t>
  </si>
  <si>
    <t>7598095060</t>
  </si>
  <si>
    <t>Přezkoušení tabule na zavěšování klíčů - přezkoušení činnosti podle závěrové tabulky, uzavření a zaplombování</t>
  </si>
  <si>
    <t>-448440821</t>
  </si>
  <si>
    <t>7592810920</t>
  </si>
  <si>
    <t>Reléový stojan SZZ nevystrojený univerzální - kategorie SZZ dle TNŽ 34 2620:2002: SZZ 1., 2.nebo 3.kategorie</t>
  </si>
  <si>
    <t>-1380258593</t>
  </si>
  <si>
    <t>7590120123</t>
  </si>
  <si>
    <t>Skříně Skříň přístroj.do kolej. PSK 3 s rámem (CV726429003)</t>
  </si>
  <si>
    <t>-481860889</t>
  </si>
  <si>
    <t>-1000809497</t>
  </si>
  <si>
    <t>7590910400</t>
  </si>
  <si>
    <t>Výkolejky Výkolejka kompletní S49 levá návěst vpravo (CV040709004)</t>
  </si>
  <si>
    <t>-2018460569</t>
  </si>
  <si>
    <t>7591300020</t>
  </si>
  <si>
    <t>Zámky Zámek kontrolní pro výkolejky k pražci (CV040069001)</t>
  </si>
  <si>
    <t>-574460681</t>
  </si>
  <si>
    <t>7592840040</t>
  </si>
  <si>
    <t>Přejezdníky Přejezdník atrapa vel.XN do 160km/hod. (HM0404129990112)</t>
  </si>
  <si>
    <t>-836563136</t>
  </si>
  <si>
    <t>Část C - Klimatizace</t>
  </si>
  <si>
    <t>759018 - Klimatizace</t>
  </si>
  <si>
    <t xml:space="preserve">    D2 - Montáž klimatizační jednotky včetně rozvodů</t>
  </si>
  <si>
    <t>759018</t>
  </si>
  <si>
    <t>7590180020</t>
  </si>
  <si>
    <t xml:space="preserve">Klimatizace Podstropní klimatizační jednotka (venkovní i vnitřní jednotka)  nad 5kW do 6,9 kW chlazení.</t>
  </si>
  <si>
    <t>880994907</t>
  </si>
  <si>
    <t>7590180040</t>
  </si>
  <si>
    <t>Klimatizace Klimatizace - Ovladač</t>
  </si>
  <si>
    <t>305730463</t>
  </si>
  <si>
    <t>7590180060</t>
  </si>
  <si>
    <t>Klimatizace Kompletní technologické vedení ke klimatizaci nad 5kW (CU potrubí 16/10 včetně izolace, potrubí odvodu kondenzátu, přívodní kabel CYKY 3x2,5 a ovládací kabel CYKY 5x1,5)</t>
  </si>
  <si>
    <t>1701508194</t>
  </si>
  <si>
    <t>7590180070</t>
  </si>
  <si>
    <t>Klimatizace Konzole venkovní pro zavěšení klimatizační jednotky</t>
  </si>
  <si>
    <t>753394360</t>
  </si>
  <si>
    <t>7590180110</t>
  </si>
  <si>
    <t>Klimatizace plyn R410A</t>
  </si>
  <si>
    <t>1394820358</t>
  </si>
  <si>
    <t>7590180120</t>
  </si>
  <si>
    <t>Klimatizace čistící roztok</t>
  </si>
  <si>
    <t>litr</t>
  </si>
  <si>
    <t>-1147458158</t>
  </si>
  <si>
    <t>7590180130</t>
  </si>
  <si>
    <t>Klimatizace Out PC board master</t>
  </si>
  <si>
    <t>101536997</t>
  </si>
  <si>
    <t>7590180200</t>
  </si>
  <si>
    <t>Klimatizace Klimatizace - čerpadlo kondenzátu, provedení mini, průtok 10 l/hod., výtlak 10 m, napájení 230 V 50 Hz.</t>
  </si>
  <si>
    <t>-1221296690</t>
  </si>
  <si>
    <t>7590180210</t>
  </si>
  <si>
    <t xml:space="preserve">Klimatizace Doplněk pro zimní provoz klimatizací (chlazení)  - proporciální regulátor nebo presostat, vyhřívání kompresoru</t>
  </si>
  <si>
    <t>388411379</t>
  </si>
  <si>
    <t>7590180300</t>
  </si>
  <si>
    <t>Klimatizace Kniha kontroly úniku chladiva klimatizace</t>
  </si>
  <si>
    <t>-1752755492</t>
  </si>
  <si>
    <t>D2</t>
  </si>
  <si>
    <t>Montáž klimatizační jednotky včetně rozvodů</t>
  </si>
  <si>
    <t>7590185020</t>
  </si>
  <si>
    <t>Montáž klimatizační jednotky včetně rozvodů do 5 kW - venkovních a vnitřních částí</t>
  </si>
  <si>
    <t>504269912</t>
  </si>
  <si>
    <t>7598095659</t>
  </si>
  <si>
    <t>Vyhotovení revizní zprávy klimatizace - vykonání prohlídky a zkoušky pro napájení elektrického zařízení včetně vyhotovení revizní zprávy podle vyhl. 100/1995 Sb. a norem ČSN</t>
  </si>
  <si>
    <t>-148028717</t>
  </si>
  <si>
    <t>PS 11-02-11 - Kostelec nad Orlicí, MK - zab. zař.</t>
  </si>
  <si>
    <t>7496701920</t>
  </si>
  <si>
    <t>DŘT, SKŘ, Elektrodispečink, DDTS Elektrodispečink Ostatní Skříň datového rozváděče 19" pro servery kompletní, vč.napájecího rozvodu, přepěťových ochran a ventilačních jednotek</t>
  </si>
  <si>
    <t>1176363989</t>
  </si>
  <si>
    <t>7596001735</t>
  </si>
  <si>
    <t>Rádiová zařízení Sdružovač, zátěž apod. RV3 STOP TRS</t>
  </si>
  <si>
    <t>495236665</t>
  </si>
  <si>
    <t>7491251015</t>
  </si>
  <si>
    <t>Montáž lišt elektroinstalačních, kabelových žlabů z PVC-U jednokomorových zaklapávacích rozměru 50/50 - 50/100 mm - na konstrukci, omítku apod. včetně spojek, ohybů, rohů, bez krabic</t>
  </si>
  <si>
    <t>-1399962503</t>
  </si>
  <si>
    <t>7593315430</t>
  </si>
  <si>
    <t>Montáž optického rozvaděče pro SZZ včetně vnitřního osazení</t>
  </si>
  <si>
    <t>649708457</t>
  </si>
  <si>
    <t>7593501125</t>
  </si>
  <si>
    <t>Trasy kabelového vedení Chráničky optického kabelu HDPE 6040 průměr 40/33 mm</t>
  </si>
  <si>
    <t>-897649441</t>
  </si>
  <si>
    <t>7595605140</t>
  </si>
  <si>
    <t>Montáž SFP modulu - media převodníku do switche</t>
  </si>
  <si>
    <t>-1133963518</t>
  </si>
  <si>
    <t>7598035010</t>
  </si>
  <si>
    <t>Měření parametrů optického kabelu na třech vlnových délkách metodou OTDR a TM na skládce, kabelu s 12 vlákny - včetně vyhotovení měřícího protokolu</t>
  </si>
  <si>
    <t>-1074066487</t>
  </si>
  <si>
    <t>7598035055</t>
  </si>
  <si>
    <t>Měření parametrů optického kabelu na třech vlnových délkách metodou OTDR a TM po položení nebo zavěšení, kabelu s 12 vlákny - včetně vyhotovení měřícího protokolu</t>
  </si>
  <si>
    <t>166709047</t>
  </si>
  <si>
    <t>7590540534</t>
  </si>
  <si>
    <t xml:space="preserve">Slaboproudé rozvody, kabely pro přívod a vnitřní instalaci UTP/FTP kategorie 5e 100Mhz  1 Gbps FTP Stíněný plášť, vnitřní, drát, nehořlavý, bezhalogenní, nízkodýmavý</t>
  </si>
  <si>
    <t>-32291907</t>
  </si>
  <si>
    <t>7590560579</t>
  </si>
  <si>
    <t>Optické kabely Spojky a příslušenství pro optické sítě Ostatní Optický pigtail do 2 m</t>
  </si>
  <si>
    <t>-265007753</t>
  </si>
  <si>
    <t>7598035170</t>
  </si>
  <si>
    <t>Kontrola tlakutěsnosti HDPE trubky v úseku do 2 000 m</t>
  </si>
  <si>
    <t>1574446066</t>
  </si>
  <si>
    <t>7593315330</t>
  </si>
  <si>
    <t>Montáž datové skříně rack</t>
  </si>
  <si>
    <t>-2129683773</t>
  </si>
  <si>
    <t>7593310001</t>
  </si>
  <si>
    <t>Konstrukční díly Napájecí panel 6x230V s přepěťovou ochranou</t>
  </si>
  <si>
    <t>2120253302</t>
  </si>
  <si>
    <t>7593311040</t>
  </si>
  <si>
    <t>Konstrukční díly Svorkovnice WAGO 10-ti dílná (CV721225081)</t>
  </si>
  <si>
    <t>-1424252668</t>
  </si>
  <si>
    <t>7590525790</t>
  </si>
  <si>
    <t>Montáž sady svorkovnic WAGO na DIN lištu</t>
  </si>
  <si>
    <t>-260469169</t>
  </si>
  <si>
    <t>7590560597</t>
  </si>
  <si>
    <t>Optické kabely Spojky a příslušenství pro optické sítě Ostatní HDC 3000 - 19“ vedení patchcordů</t>
  </si>
  <si>
    <t>1576034649</t>
  </si>
  <si>
    <t>7590560529</t>
  </si>
  <si>
    <t>Optické kabely Spojky a příslušenství pro optické sítě Ostatní Patch panel 24 portů CAT 5E</t>
  </si>
  <si>
    <t>-1295926313</t>
  </si>
  <si>
    <t>7593315390</t>
  </si>
  <si>
    <t>Montáž panelu (kazety, vany desek plošných spojů) plast do RACKU 19"</t>
  </si>
  <si>
    <t>-664325840</t>
  </si>
  <si>
    <t>7596910010</t>
  </si>
  <si>
    <t>Venkovní telefonní objekty Objekt telef.venk.VTO 3 plastový sloupek (CV540329003)</t>
  </si>
  <si>
    <t>735423661</t>
  </si>
  <si>
    <t>5962101095</t>
  </si>
  <si>
    <t>Návěstidlo sloupek betonový "pískejte"</t>
  </si>
  <si>
    <t>1268730396</t>
  </si>
  <si>
    <t>7596915030</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</si>
  <si>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</si>
  <si>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414889150</t>
  </si>
  <si>
    <t>254322931</t>
  </si>
  <si>
    <t>7590520614</t>
  </si>
  <si>
    <t>Venkovní vedení kabelová - metalické sítě Plněné 4x0,8 TCEPKPFLEY 5 x 4 x 0,8</t>
  </si>
  <si>
    <t>-45208694</t>
  </si>
  <si>
    <t>7590525060</t>
  </si>
  <si>
    <t>Přistavení a příprava délky z kabelového bubnu do 25 čtyřek</t>
  </si>
  <si>
    <t>1795855355</t>
  </si>
  <si>
    <t>7590525111</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</si>
  <si>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</si>
  <si>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-164660281</t>
  </si>
  <si>
    <t>7592700625</t>
  </si>
  <si>
    <t>Upozorňovadla, značky Návěsti označující místo na trati Označník kabelový 4 hranný 15x15x53cm (HM0592111070000)</t>
  </si>
  <si>
    <t>-1719138161</t>
  </si>
  <si>
    <t>42926171</t>
  </si>
  <si>
    <t>7590540759</t>
  </si>
  <si>
    <t>Slaboproudé rozvody, kabely pro přívod a vnitřní instalaci Spojky metalických kabelů a příslušenství Lisovací moduly zářezové AMP-1-0737858-2 suchý 10 p.</t>
  </si>
  <si>
    <t>-1441245386</t>
  </si>
  <si>
    <t>7593500615</t>
  </si>
  <si>
    <t>Trasy kabelového vedení Kabelové krycí desky a pásy Fólie výstražná oranžová š. 34cm (HM0673909993034)</t>
  </si>
  <si>
    <t>973447288</t>
  </si>
  <si>
    <t>-545949614</t>
  </si>
  <si>
    <t>-1662806487</t>
  </si>
  <si>
    <t>7590525245</t>
  </si>
  <si>
    <t>Zatažení kabelu do objektu do 9 kg/m - vyčistění přístupu do objektu, odvinutí a zatažení kabelu</t>
  </si>
  <si>
    <t>265927997</t>
  </si>
  <si>
    <t>7491510070</t>
  </si>
  <si>
    <t>Protipožární a kabelové ucpávky Protipožární ucpávky a tmely prostupu kabelového pr.do 110 mm, do EI 90 min.</t>
  </si>
  <si>
    <t>1359965930</t>
  </si>
  <si>
    <t>Poznámka k položce:_x000d_
Cena položky není v cenová datábázi, proto byla doplněna dle OTSKP 2021</t>
  </si>
  <si>
    <t>R2</t>
  </si>
  <si>
    <t>Ucpávka proti tlakové vodě, Pažnice, Gumová těsnící průchodka, ukočovací těsnění na vnitřní straně objektu</t>
  </si>
  <si>
    <t>1428433876</t>
  </si>
  <si>
    <t>7491552020</t>
  </si>
  <si>
    <t>Montáž protipožárních ucpávek a tmelů protipožární ucpávka kabelového prostupu, průměru do 110 mm, do EI 90 min. - protipožární ucpávky včetně příslušenství, vyhotovení a dodání atestu</t>
  </si>
  <si>
    <t>326409201</t>
  </si>
  <si>
    <t>7590550149</t>
  </si>
  <si>
    <t>Forma kabelová, drátová a doplňky vnitřní instalace Montážní rám pro LSA lišty Profilový nosič konstrukčních skupin LSA do 19“ skříní</t>
  </si>
  <si>
    <t>78404600</t>
  </si>
  <si>
    <t>7590550194</t>
  </si>
  <si>
    <t>Forma kabelová, drátová a doplňky vnitřní instalace LSA lišty LSA-PLUS lišta rozpojovací 2/10</t>
  </si>
  <si>
    <t>-2012885261</t>
  </si>
  <si>
    <t>7590550209</t>
  </si>
  <si>
    <t>Forma kabelová, drátová a doplňky vnitřní instalace LSA lišty Magazín přepěťové ochrany pro LSA-PLUS 2/10</t>
  </si>
  <si>
    <t>-1165296944</t>
  </si>
  <si>
    <t>7590550219</t>
  </si>
  <si>
    <t>Forma kabelová, drátová a doplňky vnitřní instalace LSA lišty Přepěťové ochrany 8x6, MK, 230V 20kA/20A</t>
  </si>
  <si>
    <t>547844780</t>
  </si>
  <si>
    <t>7590525725</t>
  </si>
  <si>
    <t>Montáž svorkovnice LSA-PLUS</t>
  </si>
  <si>
    <t>1002866445</t>
  </si>
  <si>
    <t>7590550204</t>
  </si>
  <si>
    <t>Forma kabelová, drátová a doplňky vnitřní instalace LSA lišty Štítek sklopný pro LSA-PLUS 10 párů</t>
  </si>
  <si>
    <t>1206064773</t>
  </si>
  <si>
    <t>7590525670</t>
  </si>
  <si>
    <t>Montáž ukončení celoplastového kabelu v závěru nebo rozvaděči se zářezovými svorkovnicemi zářezová technologie LSA do 10 čtyřek</t>
  </si>
  <si>
    <t>1561688589</t>
  </si>
  <si>
    <t>7590525767</t>
  </si>
  <si>
    <t>Úpravení konců kabelu k číslování jednostrannému - úprava konců kabelu k číslování, rozvrstvení kabelové duše podle poloh, odizolování žil k měření kontinuity, příprava prozváněcí soupravy, vyhledávání žiI podle vedoucí strany, vyvázání čtyřek a vyznačení pořadí žil</t>
  </si>
  <si>
    <t>-1261643104</t>
  </si>
  <si>
    <t>7598015085</t>
  </si>
  <si>
    <t>Přeměření izolačního stavu kabelu úložného 10 žil</t>
  </si>
  <si>
    <t>-554598817</t>
  </si>
  <si>
    <t>7598025005</t>
  </si>
  <si>
    <t>Měření dálkových kabelů stejnosměrné kontrolní kabelů čtyřky</t>
  </si>
  <si>
    <t>-1648925450</t>
  </si>
  <si>
    <t>7593321521</t>
  </si>
  <si>
    <t>Prvky Translátor 600:600 (4kV)</t>
  </si>
  <si>
    <t>1880801666</t>
  </si>
  <si>
    <t>Poznámka k položce:_x000d_
translátor TRN</t>
  </si>
  <si>
    <t>7593315320</t>
  </si>
  <si>
    <t>Montáž translátoru</t>
  </si>
  <si>
    <t>1205891986</t>
  </si>
  <si>
    <t>7590560014</t>
  </si>
  <si>
    <t>Optické kabely Optické kabely střední konstrukce pro záfuk, přifuk do HDPE chráničky 6 vl. 1x6 vl./trubička, HDPE plášť 8,1 mm (6 el.)</t>
  </si>
  <si>
    <t>1225038661</t>
  </si>
  <si>
    <t>7593505292</t>
  </si>
  <si>
    <t>Zafukování optického kabelu HDPE</t>
  </si>
  <si>
    <t>356390729</t>
  </si>
  <si>
    <t>7590565012</t>
  </si>
  <si>
    <t>Spojování a ukončení kabelů optických v optickém rozvaděči pro 12 vláken - práce spojené s montáží specifikované kabelizace specifikovaným způsobem</t>
  </si>
  <si>
    <t>-391562302</t>
  </si>
  <si>
    <t>7590560519</t>
  </si>
  <si>
    <t>Optické kabely Spojky a příslušenství pro optické sítě Ostatní Rezerva optického kabelu do 500mm</t>
  </si>
  <si>
    <t>-76208101</t>
  </si>
  <si>
    <t>7590565060</t>
  </si>
  <si>
    <t>Montáž konstrukce rezervy optického kabelu</t>
  </si>
  <si>
    <t>1260768422</t>
  </si>
  <si>
    <t>7590565080</t>
  </si>
  <si>
    <t>Uložení kabelové rezervy optického kabelu</t>
  </si>
  <si>
    <t>1754197721</t>
  </si>
  <si>
    <t>7590560559</t>
  </si>
  <si>
    <t>Optické kabely Spojky a příslušenství pro optické sítě Ostatní Patch panel pro 24 opt. kabelů</t>
  </si>
  <si>
    <t>-266445819</t>
  </si>
  <si>
    <t>7590560552</t>
  </si>
  <si>
    <t>Optické kabely Spojky a příslušenství pro optické sítě Ostatní HDC 3000 - 19“ nosič konstrukčních skupin pro 12x konektor nebo spoj. modul</t>
  </si>
  <si>
    <t>-1153785639</t>
  </si>
  <si>
    <t>7590560554</t>
  </si>
  <si>
    <t>Optické kabely Spojky a příslušenství pro optické sítě Ostatní HDC 3000 - Horní kryt a zadní nosiče konstrukčních skupin 19"</t>
  </si>
  <si>
    <t>326420086</t>
  </si>
  <si>
    <t>7590560671</t>
  </si>
  <si>
    <t>Optické kabely Spojky a příslušenství pro optické sítě Optické Pigtaily SM 9/125 E 2000 H+S</t>
  </si>
  <si>
    <t>-1875413665</t>
  </si>
  <si>
    <t>7590565120</t>
  </si>
  <si>
    <t>Montáž optické konektorové spojky v optickém rozvaděči</t>
  </si>
  <si>
    <t>1061901881</t>
  </si>
  <si>
    <t>7590560593</t>
  </si>
  <si>
    <t>Optické kabely Spojky a příslušenství pro optické sítě Ostatní HDC 3000 - 19“ zásobník na buffery</t>
  </si>
  <si>
    <t>435863932</t>
  </si>
  <si>
    <t>7590560569</t>
  </si>
  <si>
    <t>Optické kabely Spojky a příslušenství pro optické sítě Ostatní Optický patchcord do 5 m</t>
  </si>
  <si>
    <t>1444425583</t>
  </si>
  <si>
    <t>7590565130</t>
  </si>
  <si>
    <t>Uložení propojovací šňůry do žlabového rozvodu</t>
  </si>
  <si>
    <t>1012533561</t>
  </si>
  <si>
    <t>7590180010</t>
  </si>
  <si>
    <t>Klimatizace Podstropní klimatizační jednotka (venkovní i vnitřní jednotka) 3,5 kW, topení 4 kW</t>
  </si>
  <si>
    <t>-450358811</t>
  </si>
  <si>
    <t>846646016</t>
  </si>
  <si>
    <t>7590180050</t>
  </si>
  <si>
    <t>Klimatizace Kompletní technologické vedení ke klimatizaci do 5 kW vč. (CU potrubí (10)12/6 včetně izolace, potrubí odvodu kondenzátu, přívodní kabel CYKY 3x2,5 a ovládací kabel CYKY 5x1,5)</t>
  </si>
  <si>
    <t>666782270</t>
  </si>
  <si>
    <t>2040384082</t>
  </si>
  <si>
    <t>7590180100</t>
  </si>
  <si>
    <t>Klimatizace potrubí Cu 6 mm izolované</t>
  </si>
  <si>
    <t>2123269957</t>
  </si>
  <si>
    <t>-1344067443</t>
  </si>
  <si>
    <t>1524518512</t>
  </si>
  <si>
    <t>327000232</t>
  </si>
  <si>
    <t>7590180140</t>
  </si>
  <si>
    <t>Klimatizace Out PC board slave</t>
  </si>
  <si>
    <t>657736731</t>
  </si>
  <si>
    <t>7593505330</t>
  </si>
  <si>
    <t>Uložení optického kabelu do žlabu/trubky/lišty do 12 vláken</t>
  </si>
  <si>
    <t>-937887866</t>
  </si>
  <si>
    <t>-2142573912</t>
  </si>
  <si>
    <t>8429936</t>
  </si>
  <si>
    <t>7491600120</t>
  </si>
  <si>
    <t>Uzemnění Vnější Sada pro společné uzemnění vodičů (2 montážní lišty, 1 m uzemňovací tyč) bez svorek</t>
  </si>
  <si>
    <t>-1352239198</t>
  </si>
  <si>
    <t>7590550199</t>
  </si>
  <si>
    <t>Forma kabelová, drátová a doplňky vnitřní instalace LSA lišty Zemnící lišta pro moduly 2/10</t>
  </si>
  <si>
    <t>1711373581</t>
  </si>
  <si>
    <t>7596810560</t>
  </si>
  <si>
    <t>Telefonní zapojovače Malá sdělovací technika pro ČD Zálohovaný zdroj, 19" RACK 230V/12V/500mA/4Ah pro zapojovače MIKRO-NZ-8</t>
  </si>
  <si>
    <t>-296042414</t>
  </si>
  <si>
    <t>7596815035</t>
  </si>
  <si>
    <t>Montáž zapojovače elektronického MIKRO, Modis, MTZ 7 a 10, SMZ, HMT 12 - úplná montáž skříně, ovládací soupravy, napájecího a uzemňovacího vedení (bez dodání vodičů), zřízení slaboproudého rozvodu, zapojení a vyzkoušení</t>
  </si>
  <si>
    <t>-2053722682</t>
  </si>
  <si>
    <t>7596825010</t>
  </si>
  <si>
    <t>Montáž ovládací skříňky zapojovačů pro ovládání 20 telefonních linek - usazení ovládací skříňky, připevnění přípojné skříňky a připojení na ovládací skříňku, zapojení rozhlasové ústředny do ovládací skříňky, vyzkoušení a vysvětlení manipulace</t>
  </si>
  <si>
    <t>1693559862</t>
  </si>
  <si>
    <t>7596810520</t>
  </si>
  <si>
    <t>Telefonní zapojovače Malá sdělovací technika pro ČD Zálohovaný zdroj, 19" RACK 24V/17AH pro zapojovač/přepojovač ALFA</t>
  </si>
  <si>
    <t>1817899948</t>
  </si>
  <si>
    <t>7596810540</t>
  </si>
  <si>
    <t xml:space="preserve">Telefonní zapojovače Malá sdělovací technika pro ČD Spárovaná dvojice bezúdržbových baterií 12V/17Ah pro zálohovaný zdroj  ALFA-ZZ24-RACK a BZR-24-U</t>
  </si>
  <si>
    <t>507826621</t>
  </si>
  <si>
    <t>7593005062</t>
  </si>
  <si>
    <t>Montáž záložního napájecího zdroje instalace UPS rackmount</t>
  </si>
  <si>
    <t>-517348872</t>
  </si>
  <si>
    <t>7596817040</t>
  </si>
  <si>
    <t>Demontáž zapojovače elektronického ALFA</t>
  </si>
  <si>
    <t>2093215618</t>
  </si>
  <si>
    <t>7596817090</t>
  </si>
  <si>
    <t>Demontáž zapojovače svírkového (náhradního) pro 10 okruhů nebo náhradní telefonní zapojovač</t>
  </si>
  <si>
    <t>-1637272977</t>
  </si>
  <si>
    <t>7596827010</t>
  </si>
  <si>
    <t>Demontáž ovládací skříňky zapojovačů pro ovládání 20 telefonních linek</t>
  </si>
  <si>
    <t>-1669854993</t>
  </si>
  <si>
    <t>7595600380</t>
  </si>
  <si>
    <t xml:space="preserve">Přenosová a datová zařízení Datové -  switch L2 průmyslové provedení 4 porty 10 / 100, 2x SFP, DC</t>
  </si>
  <si>
    <t>-73705799</t>
  </si>
  <si>
    <t>7595600430</t>
  </si>
  <si>
    <t xml:space="preserve">Přenosová a datová zařízení Datové -  switch L2 24 portů 10 / 100, PoE, 2x SFP</t>
  </si>
  <si>
    <t>-57994245</t>
  </si>
  <si>
    <t>7595600230</t>
  </si>
  <si>
    <t>Přenosová a datová zařízení Datové - router SFP modul SC/WDM 2Gb 20/5km SM/MM, pro vlnovou délku Tx1310nm/Rx1550nm nebo Tx1550nm/Rx1310nm, -40°C do +70°C.</t>
  </si>
  <si>
    <t>1549635412</t>
  </si>
  <si>
    <t>7595605185</t>
  </si>
  <si>
    <t>Montáž routeru (směrovače), switche (přepínače) a huby (rozbočovače) instalace a konfigurace switche L2 upevněného - expertní</t>
  </si>
  <si>
    <t>1969660172</t>
  </si>
  <si>
    <t>7596620030</t>
  </si>
  <si>
    <t>Hodinová zařízení Interiérové hodiny ručičkové podružné, jednostranné 30+</t>
  </si>
  <si>
    <t>-1782967204</t>
  </si>
  <si>
    <t>7596610160</t>
  </si>
  <si>
    <t>Hodinová zařízení Hlavní hodiny Přijímací modul pro bezdrátovou komunikaci, výstup DCF 77</t>
  </si>
  <si>
    <t>-1834572821</t>
  </si>
  <si>
    <t>7596620100</t>
  </si>
  <si>
    <t>Hodinová zařízení Doplňky k hlavním hodinám Přijímač radiosignálu DCF 77,5 kHz, pro běžné použití</t>
  </si>
  <si>
    <t>1855257354</t>
  </si>
  <si>
    <t>7596610305</t>
  </si>
  <si>
    <t>Hodinová zařízení Hlavní hodiny hlavní mikroprocesorové hodiny s vestavěným akumulátorem, dvoulinkové, možno připojit přijímač DCF</t>
  </si>
  <si>
    <t>-1669624318</t>
  </si>
  <si>
    <t>7596630163</t>
  </si>
  <si>
    <t xml:space="preserve">Hodinová zařízení Exteriérové hodiny ručičkové kruhové venkovní dvoustranné, závěs na stěnu-boční, strop, sloup-boční, průměr 60  cm</t>
  </si>
  <si>
    <t>2012539393</t>
  </si>
  <si>
    <t>7596640150</t>
  </si>
  <si>
    <t xml:space="preserve">Hodinová zařízení Podsvětlovací  LED panel : Deska osvětlení</t>
  </si>
  <si>
    <t>-772353687</t>
  </si>
  <si>
    <t>7596625010</t>
  </si>
  <si>
    <t>Montáž hodin podružných 1-stranných - úplná montáž na předem připravené úchytné body nebo na konstrukci, zapojení přívodů, přezkoušení funkce, nastavení na jednotný čas</t>
  </si>
  <si>
    <t>33061673</t>
  </si>
  <si>
    <t>7596615020</t>
  </si>
  <si>
    <t>Montáž linkového rozvaděče RL2 - úplná montáž na předem připravené úchytné body nebo na konstrukci, zapojení přívodů, přezkoušení funkce</t>
  </si>
  <si>
    <t>910914208</t>
  </si>
  <si>
    <t>7596627010</t>
  </si>
  <si>
    <t>Demontáž hodin podružných 1-stranných</t>
  </si>
  <si>
    <t>21663296</t>
  </si>
  <si>
    <t>7598095649</t>
  </si>
  <si>
    <t>Vyhotovení revizní zprávy HZ - hodinové zařízení - vykonání prohlídky a zkoušky pro napájení elektrického zařízení včetně vyhotovení revizní zprávy podle vyhl. 100/1995 Sb. a norem ČSN</t>
  </si>
  <si>
    <t>1999830221</t>
  </si>
  <si>
    <t>7596315030</t>
  </si>
  <si>
    <t>Montáž rozhlasové ústředny do 19' stojanu - včetně připojení, seřízení a přezkoušení funkce</t>
  </si>
  <si>
    <t>1817175820</t>
  </si>
  <si>
    <t>7596345010</t>
  </si>
  <si>
    <t>Montáž jednotky zesilovače 100 W - včetně připojení, seřízení a přezkoušení funkce</t>
  </si>
  <si>
    <t>943798261</t>
  </si>
  <si>
    <t>7596315070</t>
  </si>
  <si>
    <t>Montáž spojovacího modulu pro hlášení do Z 300 W s možností hlášení prostřednictvím zařízení MICROVOX, telefonní ústředny SIEMENS-HICOM a pultu OP 5.DTMF - včetně připojení, seřízení a přezkoušení funkce</t>
  </si>
  <si>
    <t>1235257221</t>
  </si>
  <si>
    <t>7596325025</t>
  </si>
  <si>
    <t>Montáž šňůry propojovací stíněné 5-žilové</t>
  </si>
  <si>
    <t>440568744</t>
  </si>
  <si>
    <t>7596330290</t>
  </si>
  <si>
    <t>Větve rozhlasového zařízení Standardní 100V reproduktory 2-pásmové výkonné tlakové reproduktory 32W @ 100V, woofer 6.5", tweeter 1"</t>
  </si>
  <si>
    <t>1879118358</t>
  </si>
  <si>
    <t>7596330040</t>
  </si>
  <si>
    <t xml:space="preserve">Větve rozhlasového zařízení Nosič reproduktoru pozink.  (HM0316849990110)</t>
  </si>
  <si>
    <t>-1448256659</t>
  </si>
  <si>
    <t>7596335090</t>
  </si>
  <si>
    <t>Montáž konzoly pro reproduktor do stěny</t>
  </si>
  <si>
    <t>520475984</t>
  </si>
  <si>
    <t>7596335045</t>
  </si>
  <si>
    <t>Montáž reproduktoru směrového, tlakového - upevnění reprodukturu na připravné body nebo konstrukci, připojení k vedení, nastavení optimální hlasitosti, směrování a odzkoušení ozvučení</t>
  </si>
  <si>
    <t>-753914475</t>
  </si>
  <si>
    <t>7596330130</t>
  </si>
  <si>
    <t>Větve rozhlasového zařízení Standardní 100V reproduktory Podhledové 2pásmový koaxiální stropní 6,5"+1", 60W @ 16 Ohm / 6W @ 100V</t>
  </si>
  <si>
    <t>935779653</t>
  </si>
  <si>
    <t>7596335035</t>
  </si>
  <si>
    <t>Montáž reproduktoru skříňového - upevnění reprodukturu na připravné body nebo konstrukci, připojení k vedení, nastavení optimální hlasitosti, směrování a odzkoušení ozvučení</t>
  </si>
  <si>
    <t>556850901</t>
  </si>
  <si>
    <t>7596317025</t>
  </si>
  <si>
    <t>Demontáž rozhlasové ústředny malé (MRÚ, AZK 180, AUR 4611)</t>
  </si>
  <si>
    <t>1322085317</t>
  </si>
  <si>
    <t>7494003128</t>
  </si>
  <si>
    <t>Modulární přístroje Jističe do 80 A; 10 kA 1-pólové In 16 A, Ue AC 230 V / DC 72 V, charakteristika B, 1pól, Icn 10 kA</t>
  </si>
  <si>
    <t>1529465120</t>
  </si>
  <si>
    <t>7494351010</t>
  </si>
  <si>
    <t>Montáž jističů (do 10 kA) jednopólových do 20 A</t>
  </si>
  <si>
    <t>-1671288885</t>
  </si>
  <si>
    <t>7496701960</t>
  </si>
  <si>
    <t>DŘT, SKŘ, Elektrodispečink, DDTS Elektrodispečink Ostatní Datová zásuvka LAN kompletní</t>
  </si>
  <si>
    <t>-780303070</t>
  </si>
  <si>
    <t>7590525800</t>
  </si>
  <si>
    <t>Montáž krytu datové zásuvky na přístrojovou krabici</t>
  </si>
  <si>
    <t>-1391505901</t>
  </si>
  <si>
    <t>7597110331</t>
  </si>
  <si>
    <t>EZS Ústředna až 96 zón a 16 grup v krytu s klávesnicí CP041 s dotykovým diplejem, komunikátorem a zdrojem</t>
  </si>
  <si>
    <t>1801553916</t>
  </si>
  <si>
    <t>7597115035</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</si>
  <si>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</si>
  <si>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-1352325091</t>
  </si>
  <si>
    <t>7597125040</t>
  </si>
  <si>
    <t>Montáž příšlušenství pro EZS naprogramování ústředny EZS - včetně připojení, seřízení a přezkoušení funkce</t>
  </si>
  <si>
    <t>176611805</t>
  </si>
  <si>
    <t>7597125035</t>
  </si>
  <si>
    <t>Montáž příšlušenství pro EZS oživení a nastavení systému EZS - včetně připojení, seřízení a přezkoušení funkce</t>
  </si>
  <si>
    <t>soubor</t>
  </si>
  <si>
    <t>221312151</t>
  </si>
  <si>
    <t>7597110361</t>
  </si>
  <si>
    <t>EZS systémový GSM v kovovém krytu pro posílání SMS a volání uživateli</t>
  </si>
  <si>
    <t>993517875</t>
  </si>
  <si>
    <t>7597125030</t>
  </si>
  <si>
    <t>Montáž příšlušenství pro EZS konfigurace a nastavení komunikačního modulu (UNI1TN,E080,UDS) - včetně připojení, seřízení a přezkoušení funkce</t>
  </si>
  <si>
    <t>2044858174</t>
  </si>
  <si>
    <t>7598045005</t>
  </si>
  <si>
    <t>Měření smyčky - přezkoušení funkce poplachové smyčky, všech koncových čidel, jejich nastavení i dovážení, odstranění případné poruchy, vystavení protokolu a odevzdání do provozu</t>
  </si>
  <si>
    <t>-692824673</t>
  </si>
  <si>
    <t>7598045015</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</si>
  <si>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</si>
  <si>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-1379054948</t>
  </si>
  <si>
    <t>7598045020</t>
  </si>
  <si>
    <t>Zařízení EZS revize zařízení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</si>
  <si>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-1644535206</t>
  </si>
  <si>
    <t>7598045035</t>
  </si>
  <si>
    <t>Zařízení EZS zaškolení obsluhy</t>
  </si>
  <si>
    <t>906658896</t>
  </si>
  <si>
    <t>7598045040</t>
  </si>
  <si>
    <t>Zařízení EZS vyhotovení protokolu o funkční zkoušce</t>
  </si>
  <si>
    <t>725378976</t>
  </si>
  <si>
    <t>7597110338</t>
  </si>
  <si>
    <t>EZS LCD klávesnice pro ústředny GD</t>
  </si>
  <si>
    <t>-2024225014</t>
  </si>
  <si>
    <t>7597111251</t>
  </si>
  <si>
    <t>EZS Modul SA-CTE - čtečka bezkontaktních karet ( 2 vstupy čidla a 1 výstup akční člen)</t>
  </si>
  <si>
    <t>-1048386408</t>
  </si>
  <si>
    <t>7597125010</t>
  </si>
  <si>
    <t>Montáž příšlušenství pro EZS klávesnice (tabla) - včetně připojení, seřízení a přezkoušení funkce</t>
  </si>
  <si>
    <t>-62902634</t>
  </si>
  <si>
    <t>7597110345</t>
  </si>
  <si>
    <t>EZS Koncentrátor v plastovém krytu pro 8 zón a 4 PGM výstupy</t>
  </si>
  <si>
    <t>195124047</t>
  </si>
  <si>
    <t>7597110351</t>
  </si>
  <si>
    <t>EZS Posilovací zdroj 2,75 A</t>
  </si>
  <si>
    <t>-1272077025</t>
  </si>
  <si>
    <t>7592940420</t>
  </si>
  <si>
    <t>Baterie Staniční akumulátory Pb blok 12V/18 Ah, VRLA, připojení závit M5, životnost 10 let, cena včetně spojovacího materiálu a bateriového nosiče či stojanu</t>
  </si>
  <si>
    <t>-494056433</t>
  </si>
  <si>
    <t>7597125020</t>
  </si>
  <si>
    <t>Montáž příšlušenství pro EZS koncentrátoru RIO - včetně připojení, seřízení a přezkoušení funkce</t>
  </si>
  <si>
    <t>-1597756608</t>
  </si>
  <si>
    <t>7597125025</t>
  </si>
  <si>
    <t>Montáž příšlušenství pro EZS koncentrátoru RIO s napaječem - včetně připojení, seřízení a přezkoušení funkce</t>
  </si>
  <si>
    <t>1262369446</t>
  </si>
  <si>
    <t>7597110963</t>
  </si>
  <si>
    <t>EZS Duální detektor s dosahem 15m</t>
  </si>
  <si>
    <t>142954465</t>
  </si>
  <si>
    <t>7597110996</t>
  </si>
  <si>
    <t>EZS Kloubový držák na stěnu</t>
  </si>
  <si>
    <t>1907339690</t>
  </si>
  <si>
    <t>7597111063</t>
  </si>
  <si>
    <t>EZS MG kontakt povrchový se dvěmi svorkami, podložkami a krytkou šroubů</t>
  </si>
  <si>
    <t>-433352811</t>
  </si>
  <si>
    <t>7597111255</t>
  </si>
  <si>
    <t>EZS Kombinovaný detektor kouře a teplot s drátovým připojením</t>
  </si>
  <si>
    <t>391303426</t>
  </si>
  <si>
    <t>7597111146</t>
  </si>
  <si>
    <t>EZS Zálohovaná plastová siréna venkovní 110dB/1m s majákem a akumulátorem</t>
  </si>
  <si>
    <t>953685007</t>
  </si>
  <si>
    <t>7597135010</t>
  </si>
  <si>
    <t>Montáž prvku pro EZS (čidlo, snímač, siréna)</t>
  </si>
  <si>
    <t>1184851229</t>
  </si>
  <si>
    <t>7598045055</t>
  </si>
  <si>
    <t>Přezkoušení čidla automatického hlásiče</t>
  </si>
  <si>
    <t>1216943271</t>
  </si>
  <si>
    <t>7590540509</t>
  </si>
  <si>
    <t xml:space="preserve">Slaboproudé rozvody, kabely pro přívod a vnitřní instalaci UTP/FTP kategorie 5e 100Mhz  1 Gbps UTP Nestíněný, PVC vnitřní, drát</t>
  </si>
  <si>
    <t>-1782533433</t>
  </si>
  <si>
    <t>7590525145</t>
  </si>
  <si>
    <t>Uložení do žlabu/trubky/lišty kabelu STP/UTP/FTP (do cat. 6)</t>
  </si>
  <si>
    <t>-638552252</t>
  </si>
  <si>
    <t>7590525677</t>
  </si>
  <si>
    <t>Montáž ukončení celoplastového kabelu v závěru nebo rozvaděči se zářezovými svorkovnicemi instalace modulu MINI-Jack nestíněný do cat. 5E</t>
  </si>
  <si>
    <t>-2025576645</t>
  </si>
  <si>
    <t>7590565125</t>
  </si>
  <si>
    <t>Uložení a propojení propojovací šňůry (patchcord) s konektory</t>
  </si>
  <si>
    <t>1148712697</t>
  </si>
  <si>
    <t>7590540065</t>
  </si>
  <si>
    <t xml:space="preserve">Slaboproudé rozvody, kabely pro přívod a vnitřní instalaci Instalační kabely SYKFY  20 x 2 x 0,5</t>
  </si>
  <si>
    <t>299387383</t>
  </si>
  <si>
    <t>7597111257</t>
  </si>
  <si>
    <t>EZS Spínač osvětlení pro připojení na modul SA-CTE nebo SA-KON</t>
  </si>
  <si>
    <t>-1707641703</t>
  </si>
  <si>
    <t>7590545110</t>
  </si>
  <si>
    <t>Montáž kabelu SEKU, SYKFY připevněného na zeď</t>
  </si>
  <si>
    <t>1796215142</t>
  </si>
  <si>
    <t>-1023526690</t>
  </si>
  <si>
    <t>285286416</t>
  </si>
  <si>
    <t>7491200260</t>
  </si>
  <si>
    <t>Elektroinstalační materiál Elektroinstalační lišty a kabelové žlaby Lišta LHD 40x20 vkládací bílá 2m</t>
  </si>
  <si>
    <t>673711187</t>
  </si>
  <si>
    <t>7491251010</t>
  </si>
  <si>
    <t>Montáž lišt elektroinstalačních, kabelových žlabů z PVC-U jednokomorových zaklapávacích rozměru 40/40 mm - na konstrukci, omítku apod. včetně spojek, ohybů, rohů, bez krabic</t>
  </si>
  <si>
    <t>-1526077722</t>
  </si>
  <si>
    <t>7491100020</t>
  </si>
  <si>
    <t>Trubková vedení Ohebné elektroinstalační trubky 1416/1 pr.16 320N MONOFLEX</t>
  </si>
  <si>
    <t>1242464729</t>
  </si>
  <si>
    <t>7590525147</t>
  </si>
  <si>
    <t>Uložení do žlabu/trubky/lišty kabelu SYKFY 10x2x0,5</t>
  </si>
  <si>
    <t>-1335887464</t>
  </si>
  <si>
    <t>7590525148</t>
  </si>
  <si>
    <t>Uložení do žlabu/trubky/lišty kabelu SYKFY 20x2x0,5</t>
  </si>
  <si>
    <t>1999813939</t>
  </si>
  <si>
    <t>7491208030</t>
  </si>
  <si>
    <t>Elektroinstalační materiál Kabelové rošty drátěné 105x200 EZ</t>
  </si>
  <si>
    <t>-1205133311</t>
  </si>
  <si>
    <t>7596005275</t>
  </si>
  <si>
    <t>Montáž radiobloku TRS (AŽD008) DCom včetně měření - oživení</t>
  </si>
  <si>
    <t>197464016</t>
  </si>
  <si>
    <t>7590540055</t>
  </si>
  <si>
    <t xml:space="preserve">Slaboproudé rozvody, kabely pro přívod a vnitřní instalaci Instalační kabely SYKFY  10 x 2 x 0,5</t>
  </si>
  <si>
    <t>-1400793527</t>
  </si>
  <si>
    <t>7596515060</t>
  </si>
  <si>
    <t>Montáž převodníku mezi řídící jednotkou a rozhlasovou ústřednou</t>
  </si>
  <si>
    <t>1877724219</t>
  </si>
  <si>
    <t>7598015175</t>
  </si>
  <si>
    <t>Měření kapacitních nerovnováh do 8 km</t>
  </si>
  <si>
    <t>-147670362</t>
  </si>
  <si>
    <t>7598015180</t>
  </si>
  <si>
    <t>Měření útlumu přeslechu na blízkém konci na místním sdělovacím kabelu za 1 čtyřku XN měřeného úseku</t>
  </si>
  <si>
    <t>-1996032992</t>
  </si>
  <si>
    <t>7598015185</t>
  </si>
  <si>
    <t>Jednosměrné měření kabelu místního</t>
  </si>
  <si>
    <t>pár</t>
  </si>
  <si>
    <t>-1015482716</t>
  </si>
  <si>
    <t>7598035130</t>
  </si>
  <si>
    <t>TM + OTDR tři vlnové délky obousměrně</t>
  </si>
  <si>
    <t>vlákno</t>
  </si>
  <si>
    <t>1782821148</t>
  </si>
  <si>
    <t>7598035160</t>
  </si>
  <si>
    <t>Oživení systému</t>
  </si>
  <si>
    <t>2109877030</t>
  </si>
  <si>
    <t>7598095530</t>
  </si>
  <si>
    <t>Komplexní zkouška diagnostiky za jednu MÚ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</si>
  <si>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-478109992</t>
  </si>
  <si>
    <t>7598095647</t>
  </si>
  <si>
    <t>Vyhotovení revizní zprávy SZ - sdělovací zařízení (zapojovače a pod.) - vykonání prohlídky a zkoušky pro napájení elektrického zařízení včetně vyhotovení revizní zprávy podle vyhl. 100/1995 Sb. a norem ČSN</t>
  </si>
  <si>
    <t>-2094586073</t>
  </si>
  <si>
    <t>7598095651</t>
  </si>
  <si>
    <t>Vyhotovení revizní zprávy RZ - rozhlasové zařízení - vykonání prohlídky a zkoušky pro napájení elektrického zařízení včetně vyhotovení revizní zprávy podle vyhl. 100/1995 Sb. a norem ČSN</t>
  </si>
  <si>
    <t>-1856424200</t>
  </si>
  <si>
    <t>7598095655</t>
  </si>
  <si>
    <t>Vyhotovení revizní zprávy EZS - elektronická zabezpečovací signalizace - vykonání prohlídky a zkoušky pro napájení elektrického zařízení včetně vyhotovení revizní zprávy podle vyhl. 100/1995 Sb. a norem ČSN</t>
  </si>
  <si>
    <t>1927599734</t>
  </si>
  <si>
    <t>1695391200</t>
  </si>
  <si>
    <t>7596490010</t>
  </si>
  <si>
    <t>Ostatní Provozní kniha Provozní kniha EPS, LDP, ASHS</t>
  </si>
  <si>
    <t>-1214585176</t>
  </si>
  <si>
    <t>1477142691</t>
  </si>
  <si>
    <t>7596615010</t>
  </si>
  <si>
    <t>Montáž přijímače DCF - úplná montáž na předem připravené úchytné body nebo na konstrukci, zapojení přívodů, přezkoušení funkce</t>
  </si>
  <si>
    <t>1695235551</t>
  </si>
  <si>
    <t>7596615036</t>
  </si>
  <si>
    <t>Montáž hodin hlavních HH 3 - úplná montáž na předem připravené úchytné body nebo na konstrukci, zapojení přívodů od akubaterie, hodinových smyček, uzemnění a sítě 220/50 Hz, uvedení do provozu, seřízení řídicích a rezervních hodin, přezkoušení funkce, vysvětlení manipulace</t>
  </si>
  <si>
    <t>-1208107881</t>
  </si>
  <si>
    <t>7596625015</t>
  </si>
  <si>
    <t>Montáž hodin podružných 2-stranných - úplná montáž na předem připravené úchytné body nebo na konstrukci, zapojení přívodů, přezkoušení funkce, nastavení na jednotný čas</t>
  </si>
  <si>
    <t>-816693633</t>
  </si>
  <si>
    <t>7596627015</t>
  </si>
  <si>
    <t>Demontáž hodin podružných 2-stranných</t>
  </si>
  <si>
    <t>-771353656</t>
  </si>
  <si>
    <t>PS 11-02-11_01 - Kostelec nad Orlicí, MK - zemní práce</t>
  </si>
  <si>
    <t>PSV - Práce a dodávky PSV</t>
  </si>
  <si>
    <t xml:space="preserve">    742 - Elektroinstalace - slaboproud</t>
  </si>
  <si>
    <t xml:space="preserve">    22-M - Montáže technologických zařízení pro dopravní stavby</t>
  </si>
  <si>
    <t>PSV</t>
  </si>
  <si>
    <t>Práce a dodávky PSV</t>
  </si>
  <si>
    <t>742</t>
  </si>
  <si>
    <t>Elektroinstalace - slaboproud</t>
  </si>
  <si>
    <t>742110503</t>
  </si>
  <si>
    <t>Montáž krabic elektroinstalačních s víčkem zapuštěných plastových včetně zasekání odbočných univerzálních</t>
  </si>
  <si>
    <t>CS ÚRS 2021 02</t>
  </si>
  <si>
    <t>546374574</t>
  </si>
  <si>
    <t>https://podminky.urs.cz/item/CS_URS_2021_02/742110503</t>
  </si>
  <si>
    <t>34571457</t>
  </si>
  <si>
    <t>krabice pod omítku PVC odbočná kruhová D 70mm s víčkem</t>
  </si>
  <si>
    <t>-1153248974</t>
  </si>
  <si>
    <t>22-M</t>
  </si>
  <si>
    <t>Montáže technologických zařízení pro dopravní stavby</t>
  </si>
  <si>
    <t>220182027</t>
  </si>
  <si>
    <t>Montáž koncovky nebo záslepky bez svařování na HDPE trubku</t>
  </si>
  <si>
    <t>1610716759</t>
  </si>
  <si>
    <t>https://podminky.urs.cz/item/CS_URS_2022_01/220182027</t>
  </si>
  <si>
    <t>220182021</t>
  </si>
  <si>
    <t>Uložení trubky HDPE do výkopu včetně fixace</t>
  </si>
  <si>
    <t>-553196472</t>
  </si>
  <si>
    <t>https://podminky.urs.cz/item/CS_URS_2022_01/220182021</t>
  </si>
  <si>
    <t>220182026</t>
  </si>
  <si>
    <t>Montáž spojky bez svařování na HDPE trubce rovné nebo redukční</t>
  </si>
  <si>
    <t>984943749</t>
  </si>
  <si>
    <t>https://podminky.urs.cz/item/CS_URS_2022_01/220182026</t>
  </si>
  <si>
    <t>460010023</t>
  </si>
  <si>
    <t>Vytyčení trasy vedení kabelového (podzemního) ve volném terénu</t>
  </si>
  <si>
    <t>km</t>
  </si>
  <si>
    <t>1618361228</t>
  </si>
  <si>
    <t>https://podminky.urs.cz/item/CS_URS_2022_01/460010023</t>
  </si>
  <si>
    <t>460510096</t>
  </si>
  <si>
    <t>Osazení kabelových prostupů včetně utěsnění a spárování z trub plastových do protlačovaných otvorů, vnitřního průměru přes 15 do 20 cm</t>
  </si>
  <si>
    <t>1639387777</t>
  </si>
  <si>
    <t>https://podminky.urs.cz/item/CS_URS_2022_01/460510096</t>
  </si>
  <si>
    <t>34575131</t>
  </si>
  <si>
    <t>žlab kabelový s víkem PVC (100x100)</t>
  </si>
  <si>
    <t>-1673447603</t>
  </si>
  <si>
    <t>742110102</t>
  </si>
  <si>
    <t>Montáž kabelového žlabu drátěného 150/100 mm</t>
  </si>
  <si>
    <t>-687792729</t>
  </si>
  <si>
    <t>https://podminky.urs.cz/item/CS_URS_2022_01/742110102</t>
  </si>
  <si>
    <t>PS 11-02-91 - Kostelec nad Orlicí, DDTS</t>
  </si>
  <si>
    <t>759054 - Slaboproudé rozvody, kabely pro přívod a vnitřní instalaci</t>
  </si>
  <si>
    <t>D1 - Zdroje napětí</t>
  </si>
  <si>
    <t>74925 - Kabely, vodiče, šňůry Cu - nn</t>
  </si>
  <si>
    <t>D2 - Dálková diagnostika (DDTS)</t>
  </si>
  <si>
    <t xml:space="preserve">    D3 - SW integrace jednoho rozváděče</t>
  </si>
  <si>
    <t xml:space="preserve">    D4 - SW integrace jedné ústředny</t>
  </si>
  <si>
    <t xml:space="preserve">    74927510 - Montáž ukončení kabelů nn v rozvaděči nebo na přístroji</t>
  </si>
  <si>
    <t xml:space="preserve">    7496756270 - rozvaděče včetně souvisejícího příslušenství</t>
  </si>
  <si>
    <t xml:space="preserve">    D5 - Revize, prohlídy a zkoušky dle § 47 zákona o drahách</t>
  </si>
  <si>
    <t xml:space="preserve">    74983510 - Vydání průkazu způsobilosti</t>
  </si>
  <si>
    <t>74991 - Hodinové zúčtovací sazby (HZS)</t>
  </si>
  <si>
    <t xml:space="preserve">    74991510 - Dokončovací práce</t>
  </si>
  <si>
    <t>759054</t>
  </si>
  <si>
    <t>Slaboproudé rozvody, kabely pro přívod a vnitřní instalaci</t>
  </si>
  <si>
    <t>7590540035</t>
  </si>
  <si>
    <t xml:space="preserve">Slaboproudé rozvody, kabely pro přívod a vnitřní instalaci Instalační kabely SYKFY  2 x 2 x 0,5</t>
  </si>
  <si>
    <t>1024288156</t>
  </si>
  <si>
    <t>7590540524</t>
  </si>
  <si>
    <t xml:space="preserve">Slaboproudé rozvody, kabely pro přívod a vnitřní instalaci UTP/FTP kategorie 5e 100Mhz  1 Gbps FTP Stíněný plášť, PVC vnitřní, drát</t>
  </si>
  <si>
    <t>406989124</t>
  </si>
  <si>
    <t>D1</t>
  </si>
  <si>
    <t>Zdroje napětí</t>
  </si>
  <si>
    <t>7496702060</t>
  </si>
  <si>
    <t xml:space="preserve">DŘT, SKŘ, Elektrodispečink, DDTS Elektrodispečink Ostatní Zdroj UPS do  1KVA</t>
  </si>
  <si>
    <t>1678432349</t>
  </si>
  <si>
    <t>74925</t>
  </si>
  <si>
    <t>Kabely, vodiče, šňůry Cu - nn</t>
  </si>
  <si>
    <t>-255834507</t>
  </si>
  <si>
    <t>305140236</t>
  </si>
  <si>
    <t>Dálková diagnostika (DDTS)</t>
  </si>
  <si>
    <t>7496705010</t>
  </si>
  <si>
    <t>Skříň vybavená, závěsná, výšky do 1400 mm, včetně přípravy podkladu pro osazení vč. upevňovacího materiálu, veškerý podružný materiál (např. zásuvkový panel, DIN Lišty, kabelové žlaby, svorkovnice, rozjištění, kabelové propoje, osvětlení...);</t>
  </si>
  <si>
    <t>1133400943</t>
  </si>
  <si>
    <t>7496705020</t>
  </si>
  <si>
    <t>Integrační koncentrátor s konfigurací min. 2x RS xxx, min. 2x Ethernet 10/100/1000 MBit, USB, napájení 9-36 V DC, s funkcí konverze SNMPv3 na ČSN EN 60870-5-104 v průmyslovém provedení dle technických podmínek SŽDC</t>
  </si>
  <si>
    <t>1093874599</t>
  </si>
  <si>
    <t>7496705090</t>
  </si>
  <si>
    <t>Řídicí stanice PLC, DIx24, DOx24, AIx12, RS 485, Ethernet, montáž na panel nebo DIN; napájecí kartu; software řídící stanice PLC ; dodávka včetně kompletní montáže</t>
  </si>
  <si>
    <t>1840180024</t>
  </si>
  <si>
    <t>7496705130</t>
  </si>
  <si>
    <t>DŘT, SKŘ, Elektrodispečink, DDTS Dálková diagnostika (DDTS) Převodník rozhraní M-Bus/Ethernet (pro max. 15 zař.); SW, příslušenství; dodávka včetně kompletní montáže</t>
  </si>
  <si>
    <t>-1983770259</t>
  </si>
  <si>
    <t>7496705160</t>
  </si>
  <si>
    <t>DŘT, SKŘ, Elektrodispečink, DDTS Dálková diagnostika (DDTS) Snímač teploty s výstupem 4-20mA; příslušenství; dodávka včetně kompletní montáže</t>
  </si>
  <si>
    <t>-180388647</t>
  </si>
  <si>
    <t>D3</t>
  </si>
  <si>
    <t>SW integrace jednoho rozváděče</t>
  </si>
  <si>
    <t>7496756340</t>
  </si>
  <si>
    <t>Montáž dálkové diagnostiky TS ŽDC SW integrace jednoho rozváděče EOV do integračního koncentrátoru - licence s potřebnými protokoly MODBUS, DBNet, S-Net, IEC 60870-5-104 atd., parametrizace a naplnění datových, technologických, telemetrických a řídicích struktur</t>
  </si>
  <si>
    <t>-134892018</t>
  </si>
  <si>
    <t>7496756360</t>
  </si>
  <si>
    <t>Montáž dálkové diagnostiky TS ŽDC SW integrace jednoho rozváděče RDD do integračního koncentrátoru - licence s potřebnými protokoly MODBUS, DBNet, S-Net, IEC 60870-5-104 atd., parametrizace a naplnění datových, technologických, telemetrických a řídicích struktur</t>
  </si>
  <si>
    <t>-185778343</t>
  </si>
  <si>
    <t>D4</t>
  </si>
  <si>
    <t>SW integrace jedné ústředny</t>
  </si>
  <si>
    <t>7496756370</t>
  </si>
  <si>
    <t>Montáž dálkové diagnostiky TS ŽDC SW integrace jedné ústředny EZS do integračního koncentrátoru - licence s potřebnými protokoly MODBUS, DBNet, S-Net, IEC 60870-5-104 atd. ; parametrizace a naplnění datových, technologických, telemetrických a řídicích struktur</t>
  </si>
  <si>
    <t>-55423059</t>
  </si>
  <si>
    <t>7496756400</t>
  </si>
  <si>
    <t>Montáž dálkové diagnostiky TS ŽDC SW integrace do integračního koncentrátoru převodníku M-BUS/ Ethernet s max. počtem 15 kusů připojených elektroměrů - licence s potřebnými protokoly MODBUS, DBNet, S-Net, IEC 60870-5-104 atd., parametrizace a naplnění datových, technologických, telemetrických a řídicích struktur</t>
  </si>
  <si>
    <t>1502962714</t>
  </si>
  <si>
    <t>7496756470</t>
  </si>
  <si>
    <t>Montáž dálkové diagnostiky TS ŽDC SW integrace do integračního koncentrátoru napájecího zdroje sdělovací technologie - licence s potřebnými protokoly MODBUS, DBNet, S-Net, IEC 60870-5-104 atd., parametrizace a naplnění datových, technologických, telemetrických a řídicích struktur</t>
  </si>
  <si>
    <t>-1222755742</t>
  </si>
  <si>
    <t>7496756500</t>
  </si>
  <si>
    <t>Montáž dálkové diagnostiky TS ŽDC SW integrace do integračního koncentrátoru klimatizační jednotky - licence s potřebnými protokoly MODBUS, DBNet, S-Net, IEC 60870-5-104 atd., parametrizace a naplnění datových, technologických, telemetrických a řídicích struktur</t>
  </si>
  <si>
    <t>-123858929</t>
  </si>
  <si>
    <t>7496756510</t>
  </si>
  <si>
    <t>Montáž dálkové diagnostiky TS ŽDC SW integrace do integračního koncentrátoru signálů z energetických a elektrotechnických systémů stažených do jednoho PLC - licence s potřebnými protokoly MODBUS, DBNet, S-Net, IEC 60870-5-104 atd., parametrizace a naplnění datových, technologických, telemetrických a řídicích struktur</t>
  </si>
  <si>
    <t>831993623</t>
  </si>
  <si>
    <t>7496756550</t>
  </si>
  <si>
    <t>Montáž dálkové diagnostiky TS ŽDC doplnění parametrizace EZS do integračního koncentrátoru</t>
  </si>
  <si>
    <t>-413934146</t>
  </si>
  <si>
    <t>7496756560</t>
  </si>
  <si>
    <t>Montáž dálkové diagnostiky TS ŽDC připojení integračního koncentrátoru InK do InS, nastavení parametrů pro InK</t>
  </si>
  <si>
    <t>2026633185</t>
  </si>
  <si>
    <t>7496756580</t>
  </si>
  <si>
    <t>Montáž dálkové diagnostiky TS ŽDC konfigurace přenosů dat ze systémů TLS do datových struktur - odladění a ověření, funkční zkoušky</t>
  </si>
  <si>
    <t>704127072</t>
  </si>
  <si>
    <t>74927510</t>
  </si>
  <si>
    <t>Montáž ukončení kabelů nn v rozvaděči nebo na přístroji</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</si>
  <si>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</si>
  <si>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</si>
  <si>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-129418690</t>
  </si>
  <si>
    <t>7492751040</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</si>
  <si>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</si>
  <si>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1805655684</t>
  </si>
  <si>
    <t>7496756090</t>
  </si>
  <si>
    <t>Montáž dálkové diagnostiky TS ŽDC kabelu F/UTP Cat5e</t>
  </si>
  <si>
    <t>-1914257152</t>
  </si>
  <si>
    <t>7496756270</t>
  </si>
  <si>
    <t>Montáž dálkové diagnostiky TS ŽDC rozvaděče včetně souvisejícího příslušenství - oživení, konfigurace, nastavení a uvedení do provozu</t>
  </si>
  <si>
    <t>-1330567214</t>
  </si>
  <si>
    <t>7496756096</t>
  </si>
  <si>
    <t>Montáž dálkové diagnostiky TS ŽDC zdroje nepřerušovaného napájení 500 W/750 VA</t>
  </si>
  <si>
    <t>-734845963</t>
  </si>
  <si>
    <t>rozvaděče včetně souvisejícího příslušenství</t>
  </si>
  <si>
    <t>7496756280</t>
  </si>
  <si>
    <t>Montáž dálkové diagnostiky TS ŽDC kompletní doplnění SW InS o jeden nový TLS - doplnění aplikačního a programového vybavení integračního serveru InS; doplnění dispečerské klientské aplikaci pro dohled TLS</t>
  </si>
  <si>
    <t>1389812972</t>
  </si>
  <si>
    <t>7496756250</t>
  </si>
  <si>
    <t>Montáž dálkové diagnostiky TS ŽDC závěrečná zkouška - komplexní vyzkoušení zařízení DDTS ŽDC</t>
  </si>
  <si>
    <t>-1670180373</t>
  </si>
  <si>
    <t>7496756240</t>
  </si>
  <si>
    <t>Montáž dálkové diagnostiky TS ŽDC systémová a datová analýza technologického modelu - realizace a plnění prezentačních zobrazení a formulářů</t>
  </si>
  <si>
    <t>182517251</t>
  </si>
  <si>
    <t>D5</t>
  </si>
  <si>
    <t>Revize, prohlídy a zkoušky dle § 47 zákona o drahách</t>
  </si>
  <si>
    <t>-560167441</t>
  </si>
  <si>
    <t>1929221567</t>
  </si>
  <si>
    <t>74983510</t>
  </si>
  <si>
    <t>Vydání průkazu způsobilosti</t>
  </si>
  <si>
    <t>7498351010</t>
  </si>
  <si>
    <t>Vydání průkazu způsobilosti pro funkční celek, provizorní stav - vyhotovení dokladu o silnoproudých zařízeních a vydání průkazu způsobilosti</t>
  </si>
  <si>
    <t>-1377970133</t>
  </si>
  <si>
    <t>74991</t>
  </si>
  <si>
    <t>Hodinové zúčtovací sazby (HZS)</t>
  </si>
  <si>
    <t>74991510</t>
  </si>
  <si>
    <t>Dokončovací práce</t>
  </si>
  <si>
    <t>-1866969434</t>
  </si>
  <si>
    <t>7496756310</t>
  </si>
  <si>
    <t>Montáž dálkové diagnostiky TS ŽDC úprava konfigurace stávajícího klientského pracoviště pro zobrazení nově integrovaných TLS - úprava uživatelských oprávnění, licence, protokoly ČSN EN 60870-5-104, XML</t>
  </si>
  <si>
    <t>-380541084</t>
  </si>
  <si>
    <t>SO 11-71-01 - Kostelec nad Orlicí, stavební úpravy</t>
  </si>
  <si>
    <t xml:space="preserve">    3 - Svislé a kompletní konstrukce</t>
  </si>
  <si>
    <t xml:space="preserve">    6 - Úpravy povrchů, podlahy a osazování výplní</t>
  </si>
  <si>
    <t xml:space="preserve">    9 - Ostatní konstrukce a práce, bourání</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</si>
  <si>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</si>
  <si>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</si>
  <si>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</si>
  <si>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</si>
  <si>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</si>
  <si>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310237241</t>
  </si>
  <si>
    <t>Zazdívka otvorů ve zdivu nadzákladovém cihlami pálenými plochy přes 0,09 m2 do 0,25 m2, ve zdi tl. do 300 mm</t>
  </si>
  <si>
    <t>332607833</t>
  </si>
  <si>
    <t>https://podminky.urs.cz/item/CS_URS_2022_01/310237241</t>
  </si>
  <si>
    <t>310239211</t>
  </si>
  <si>
    <t>Zazdívka otvorů ve zdivu nadzákladovém cihlami pálenými plochy přes 1 m2 do 4 m2 na maltu vápenocementovou</t>
  </si>
  <si>
    <t>-2030179111</t>
  </si>
  <si>
    <t>https://podminky.urs.cz/item/CS_URS_2022_01/310239211</t>
  </si>
  <si>
    <t>346244371</t>
  </si>
  <si>
    <t>Zazdívka rýh, potrubí, nik (výklenků) nebo kapes z pálených cihel na maltu tl. 140 mm</t>
  </si>
  <si>
    <t>151419488</t>
  </si>
  <si>
    <t>https://podminky.urs.cz/item/CS_URS_2022_01/346244371</t>
  </si>
  <si>
    <t>611131121</t>
  </si>
  <si>
    <t>Podkladní a spojovací vrstva vnitřních omítaných ploch penetrace disperzní nanášená ručně stropů</t>
  </si>
  <si>
    <t>-1768281185</t>
  </si>
  <si>
    <t>https://podminky.urs.cz/item/CS_URS_2022_01/611131121</t>
  </si>
  <si>
    <t>611311131</t>
  </si>
  <si>
    <t>Potažení vnitřních ploch vápenným štukem tloušťky do 3 mm vodorovných konstrukcí stropů rovných</t>
  </si>
  <si>
    <t>1371198091</t>
  </si>
  <si>
    <t>https://podminky.urs.cz/item/CS_URS_2022_01/611311131</t>
  </si>
  <si>
    <t>611325422</t>
  </si>
  <si>
    <t>Oprava vápenocementové omítky vnitřních ploch štukové dvouvrstvé, tloušťky do 20 mm a tloušťky štuku do 3 mm stropů, v rozsahu opravované plochy přes 10 do 30%</t>
  </si>
  <si>
    <t>-1415733864</t>
  </si>
  <si>
    <t>https://podminky.urs.cz/item/CS_URS_2022_01/611325422</t>
  </si>
  <si>
    <t>612131101</t>
  </si>
  <si>
    <t>Podkladní a spojovací vrstva vnitřních omítaných ploch cementový postřik nanášený ručně celoplošně stěn</t>
  </si>
  <si>
    <t>-1362846298</t>
  </si>
  <si>
    <t>https://podminky.urs.cz/item/CS_URS_2022_01/612131101</t>
  </si>
  <si>
    <t>612131121</t>
  </si>
  <si>
    <t>Podkladní a spojovací vrstva vnitřních omítaných ploch penetrace disperzní nanášená ručně stěn</t>
  </si>
  <si>
    <t>1222460123</t>
  </si>
  <si>
    <t>https://podminky.urs.cz/item/CS_URS_2022_01/612131121</t>
  </si>
  <si>
    <t>612311131</t>
  </si>
  <si>
    <t>Potažení vnitřních ploch vápenným štukem tloušťky do 3 mm svislých konstrukcí stěn</t>
  </si>
  <si>
    <t>-1711647378</t>
  </si>
  <si>
    <t>https://podminky.urs.cz/item/CS_URS_2022_01/612311131</t>
  </si>
  <si>
    <t>612321111</t>
  </si>
  <si>
    <t>Omítka vápenocementová vnitřních ploch nanášená ručně jednovrstvá, tloušťky do 10 mm hrubá zatřená svislých konstrukcí stěn</t>
  </si>
  <si>
    <t>-747820032</t>
  </si>
  <si>
    <t>https://podminky.urs.cz/item/CS_URS_2022_01/612321111</t>
  </si>
  <si>
    <t>612321141</t>
  </si>
  <si>
    <t>Omítka vápenocementová vnitřních ploch nanášená ručně dvouvrstvá, tloušťky jádrové omítky do 10 mm a tloušťky štuku do 3 mm štuková svislých konstrukcí stěn</t>
  </si>
  <si>
    <t>-1687706929</t>
  </si>
  <si>
    <t>https://podminky.urs.cz/item/CS_URS_2022_01/612321141</t>
  </si>
  <si>
    <t>612325302</t>
  </si>
  <si>
    <t>Vápenocementová omítka ostění nebo nadpraží štuková</t>
  </si>
  <si>
    <t>-991817606</t>
  </si>
  <si>
    <t>https://podminky.urs.cz/item/CS_URS_2022_01/612325302</t>
  </si>
  <si>
    <t>612325422</t>
  </si>
  <si>
    <t>Oprava vápenocementové omítky vnitřních ploch štukové dvouvrstvé, tloušťky do 20 mm a tloušťky štuku do 3 mm stěn, v rozsahu opravované plochy přes 10 do 30%</t>
  </si>
  <si>
    <t>-2101777088</t>
  </si>
  <si>
    <t>https://podminky.urs.cz/item/CS_URS_2022_01/612325422</t>
  </si>
  <si>
    <t>Ostatní konstrukce a práce, bourání</t>
  </si>
  <si>
    <t>949101111</t>
  </si>
  <si>
    <t>Lešení pomocné pracovní pro objekty pozemních staveb pro zatížení do 150 kg/m2, o výšce lešeňové podlahy do 1,9 m</t>
  </si>
  <si>
    <t>2063987529</t>
  </si>
  <si>
    <t>https://podminky.urs.cz/item/CS_URS_2022_01/949101111</t>
  </si>
  <si>
    <t>952901111</t>
  </si>
  <si>
    <t>Vyčištění budov nebo objektů před předáním do užívání budov bytové nebo občanské výstavby, světlé výšky podlaží do 4 m</t>
  </si>
  <si>
    <t>-1447278451</t>
  </si>
  <si>
    <t>https://podminky.urs.cz/item/CS_URS_2022_01/952901111</t>
  </si>
  <si>
    <t>965081611</t>
  </si>
  <si>
    <t>Odsekání soklíků včetně otlučení podkladní omítky až na zdivo rovných</t>
  </si>
  <si>
    <t>357701308</t>
  </si>
  <si>
    <t>https://podminky.urs.cz/item/CS_URS_2022_01/965081611</t>
  </si>
  <si>
    <t>735111810</t>
  </si>
  <si>
    <t>Demontáž otopných těles litinových článkových</t>
  </si>
  <si>
    <t>-1717611304</t>
  </si>
  <si>
    <t>https://podminky.urs.cz/item/CS_URS_2022_01/735111810</t>
  </si>
  <si>
    <t>968062354</t>
  </si>
  <si>
    <t>Vybourání dřevěných rámů oken s křídly, dveřních zárubní, vrat, stěn, ostění nebo obkladů rámů oken s křídly dvojitých, plochy do 1 m2</t>
  </si>
  <si>
    <t>-1194282207</t>
  </si>
  <si>
    <t>https://podminky.urs.cz/item/CS_URS_2022_01/968062354</t>
  </si>
  <si>
    <t>968062455</t>
  </si>
  <si>
    <t>Vybourání dřevěných rámů oken s křídly, dveřních zárubní, vrat, stěn, ostění nebo obkladů dveřních zárubní, plochy do 2 m2</t>
  </si>
  <si>
    <t>-1583469258</t>
  </si>
  <si>
    <t>https://podminky.urs.cz/item/CS_URS_2022_01/968062455</t>
  </si>
  <si>
    <t>968072456</t>
  </si>
  <si>
    <t>Vybourání kovových rámů oken s křídly, dveřních zárubní, vrat, stěn, ostění nebo obkladů dveřních zárubní, plochy přes 2 m2</t>
  </si>
  <si>
    <t>-1150703882</t>
  </si>
  <si>
    <t>https://podminky.urs.cz/item/CS_URS_2022_01/968072456</t>
  </si>
  <si>
    <t>766</t>
  </si>
  <si>
    <t>Konstrukce truhlářské</t>
  </si>
  <si>
    <t>766660461</t>
  </si>
  <si>
    <t>Montáž dveřních křídel dřevěných nebo plastových vchodových dveří včetně rámu do zdiva dvoukřídlových s nadsvětlíkem</t>
  </si>
  <si>
    <t>1378595322</t>
  </si>
  <si>
    <t>https://podminky.urs.cz/item/CS_URS_2022_01/766660461</t>
  </si>
  <si>
    <t>61140510</t>
  </si>
  <si>
    <t>dveře dvoukřídlé plastové bílé prosklené max rozměru otvoru 4,84m2 bezpečnostní třídy RC2</t>
  </si>
  <si>
    <t>528298960</t>
  </si>
  <si>
    <t>767</t>
  </si>
  <si>
    <t>Konstrukce zámečnické</t>
  </si>
  <si>
    <t>767510111</t>
  </si>
  <si>
    <t>Montáž kanálových krytů osazení</t>
  </si>
  <si>
    <t>469926859</t>
  </si>
  <si>
    <t>https://podminky.urs.cz/item/CS_URS_2022_01/767510111</t>
  </si>
  <si>
    <t>13611301</t>
  </si>
  <si>
    <t>plech ocelový žebrovaný jakost S235JR slza tl 3mm tabule</t>
  </si>
  <si>
    <t>1996106394</t>
  </si>
  <si>
    <t>789421531</t>
  </si>
  <si>
    <t>Žárové stříkání ocelových konstrukcí slitinou zinacor ZnAl, tloušťky 100 μm, třídy I</t>
  </si>
  <si>
    <t>1061318327</t>
  </si>
  <si>
    <t>https://podminky.urs.cz/item/CS_URS_2022_01/789421531</t>
  </si>
  <si>
    <t>998767201</t>
  </si>
  <si>
    <t>Přesun hmot pro zámečnické konstrukce stanovený procentní sazbou (%) z ceny vodorovná dopravní vzdálenost do 50 m v objektech výšky do 6 m</t>
  </si>
  <si>
    <t>%</t>
  </si>
  <si>
    <t>-1756830886</t>
  </si>
  <si>
    <t>https://podminky.urs.cz/item/CS_URS_2022_01/998767201</t>
  </si>
  <si>
    <t>776</t>
  </si>
  <si>
    <t>Podlahy povlakové</t>
  </si>
  <si>
    <t>776111116</t>
  </si>
  <si>
    <t>Příprava podkladu broušení podlah stávajícího podkladu pro odstranění lepidla (po starých krytinách)</t>
  </si>
  <si>
    <t>1562241235</t>
  </si>
  <si>
    <t>https://podminky.urs.cz/item/CS_URS_2022_01/776111116</t>
  </si>
  <si>
    <t>776111311</t>
  </si>
  <si>
    <t>Příprava podkladu vysátí podlah</t>
  </si>
  <si>
    <t>1274021140</t>
  </si>
  <si>
    <t>https://podminky.urs.cz/item/CS_URS_2022_01/776111311</t>
  </si>
  <si>
    <t>776121311</t>
  </si>
  <si>
    <t>Příprava podkladu penetrace vodou ředitelná podlah</t>
  </si>
  <si>
    <t>-450599175</t>
  </si>
  <si>
    <t>https://podminky.urs.cz/item/CS_URS_2022_01/776121311</t>
  </si>
  <si>
    <t>776121321</t>
  </si>
  <si>
    <t>Příprava podkladu penetrace neředěná podlah</t>
  </si>
  <si>
    <t>-1502514847</t>
  </si>
  <si>
    <t>https://podminky.urs.cz/item/CS_URS_2022_01/776121321</t>
  </si>
  <si>
    <t>776141112</t>
  </si>
  <si>
    <t>Příprava podkladu vyrovnání samonivelační stěrkou podlah min.pevnosti 20 MPa, tloušťky přes 3 do 5 mm</t>
  </si>
  <si>
    <t>1203190742</t>
  </si>
  <si>
    <t>https://podminky.urs.cz/item/CS_URS_2022_01/776141112</t>
  </si>
  <si>
    <t>776201812</t>
  </si>
  <si>
    <t>Demontáž povlakových podlahovin lepených ručně s podložkou</t>
  </si>
  <si>
    <t>901020038</t>
  </si>
  <si>
    <t>https://podminky.urs.cz/item/CS_URS_2022_01/776201812</t>
  </si>
  <si>
    <t>776221111</t>
  </si>
  <si>
    <t>Montáž podlahovin z PVC lepením standardním lepidlem z pásů standardních</t>
  </si>
  <si>
    <t>-792651114</t>
  </si>
  <si>
    <t>https://podminky.urs.cz/item/CS_URS_2022_01/776221111</t>
  </si>
  <si>
    <t>28412245</t>
  </si>
  <si>
    <t>krytina podlahová heterogenní š 1,5m tl 2mm</t>
  </si>
  <si>
    <t>-1108826914</t>
  </si>
  <si>
    <t>56,067*1,1 'Přepočtené koeficientem množství</t>
  </si>
  <si>
    <t>776221121</t>
  </si>
  <si>
    <t>Montáž podlahovin z PVC lepením standardním lepidlem z pásů elektrostaticky vodivých</t>
  </si>
  <si>
    <t>1950076055</t>
  </si>
  <si>
    <t>https://podminky.urs.cz/item/CS_URS_2022_01/776221121</t>
  </si>
  <si>
    <t>28410242</t>
  </si>
  <si>
    <t>krytina podlahová homogenní elektrostaticky vodivá tl 2,0mm 608x608mm</t>
  </si>
  <si>
    <t>-557372494</t>
  </si>
  <si>
    <t>37,565*1,1 'Přepočtené koeficientem množství</t>
  </si>
  <si>
    <t>776421111</t>
  </si>
  <si>
    <t>Montáž lišt obvodových lepených</t>
  </si>
  <si>
    <t>1641832572</t>
  </si>
  <si>
    <t>https://podminky.urs.cz/item/CS_URS_2022_01/776421111</t>
  </si>
  <si>
    <t>28411010</t>
  </si>
  <si>
    <t>lišta soklová PVC 20x100mm</t>
  </si>
  <si>
    <t>-449276137</t>
  </si>
  <si>
    <t>60,94*1,02 'Přepočtené koeficientem množství</t>
  </si>
  <si>
    <t>776421711</t>
  </si>
  <si>
    <t>Montáž lišt vložení pásků z podlahoviny do lišt včetně nařezání</t>
  </si>
  <si>
    <t>1979943389</t>
  </si>
  <si>
    <t>https://podminky.urs.cz/item/CS_URS_2022_01/776421711</t>
  </si>
  <si>
    <t>28411080</t>
  </si>
  <si>
    <t>vinyl sametový vyrobený systémem vločkování tl 4,3mm, nylon 6.6, hustota vlákna 70mil/m2, zátěž 33, R10, hořlavost Bfl S1, útlum 20dB</t>
  </si>
  <si>
    <t>-1773991643</t>
  </si>
  <si>
    <t>55,4*0,11 'Přepočtené koeficientem množství</t>
  </si>
  <si>
    <t>776991121</t>
  </si>
  <si>
    <t>Ostatní práce údržba nových podlahovin po pokládce čištění základní</t>
  </si>
  <si>
    <t>-1509669980</t>
  </si>
  <si>
    <t>https://podminky.urs.cz/item/CS_URS_2022_01/776991121</t>
  </si>
  <si>
    <t>998776201</t>
  </si>
  <si>
    <t>Přesun hmot pro podlahy povlakové stanovený procentní sazbou (%) z ceny vodorovná dopravní vzdálenost do 50 m v objektech výšky do 6 m</t>
  </si>
  <si>
    <t>1688743651</t>
  </si>
  <si>
    <t>https://podminky.urs.cz/item/CS_URS_2022_01/998776201</t>
  </si>
  <si>
    <t>783</t>
  </si>
  <si>
    <t>Dokončovací práce - nátěry</t>
  </si>
  <si>
    <t>783301313</t>
  </si>
  <si>
    <t>Příprava podkladu zámečnických konstrukcí před provedením nátěru odmaštění odmašťovačem ředidlovým</t>
  </si>
  <si>
    <t>1213498677</t>
  </si>
  <si>
    <t>https://podminky.urs.cz/item/CS_URS_2022_01/783301313</t>
  </si>
  <si>
    <t>783306807</t>
  </si>
  <si>
    <t>Odstranění nátěrů ze zámečnických konstrukcí odstraňovačem nátěrů s obroušením</t>
  </si>
  <si>
    <t>1696882849</t>
  </si>
  <si>
    <t>https://podminky.urs.cz/item/CS_URS_2022_01/783306807</t>
  </si>
  <si>
    <t>783314203</t>
  </si>
  <si>
    <t>Základní antikorozní nátěr zámečnických konstrukcí jednonásobný syntetický samozákladující</t>
  </si>
  <si>
    <t>551129240</t>
  </si>
  <si>
    <t>https://podminky.urs.cz/item/CS_URS_2022_01/783314203</t>
  </si>
  <si>
    <t>783315101</t>
  </si>
  <si>
    <t>Mezinátěr zámečnických konstrukcí jednonásobný syntetický standardní</t>
  </si>
  <si>
    <t>-838582302</t>
  </si>
  <si>
    <t>https://podminky.urs.cz/item/CS_URS_2022_01/783315101</t>
  </si>
  <si>
    <t>783317101</t>
  </si>
  <si>
    <t>Krycí nátěr (email) zámečnických konstrukcí jednonásobný syntetický standardní</t>
  </si>
  <si>
    <t>-480115820</t>
  </si>
  <si>
    <t>https://podminky.urs.cz/item/CS_URS_2022_01/783317101</t>
  </si>
  <si>
    <t>784</t>
  </si>
  <si>
    <t>Dokončovací práce - malby a tapety</t>
  </si>
  <si>
    <t>784121001</t>
  </si>
  <si>
    <t>Oškrabání malby v místnostech výšky do 3,80 m</t>
  </si>
  <si>
    <t>-758084314</t>
  </si>
  <si>
    <t>https://podminky.urs.cz/item/CS_URS_2022_01/784121001</t>
  </si>
  <si>
    <t>784171101</t>
  </si>
  <si>
    <t>Zakrytí nemalovaných ploch (materiál ve specifikaci) včetně pozdějšího odkrytí podlah</t>
  </si>
  <si>
    <t>943571198</t>
  </si>
  <si>
    <t>https://podminky.urs.cz/item/CS_URS_2022_01/784171101</t>
  </si>
  <si>
    <t>58124842</t>
  </si>
  <si>
    <t>fólie pro malířské potřeby zakrývací tl 7µ 4x5m</t>
  </si>
  <si>
    <t>-211343816</t>
  </si>
  <si>
    <t>168,84*1,05 'Přepočtené koeficientem množství</t>
  </si>
  <si>
    <t>784171111</t>
  </si>
  <si>
    <t>Zakrytí nemalovaných ploch (materiál ve specifikaci) včetně pozdějšího odkrytí svislých ploch např. stěn, oken, dveří v místnostech výšky do 3,80</t>
  </si>
  <si>
    <t>-40159994</t>
  </si>
  <si>
    <t>https://podminky.urs.cz/item/CS_URS_2022_01/784171111</t>
  </si>
  <si>
    <t>784181121</t>
  </si>
  <si>
    <t>Penetrace podkladu jednonásobná hloubková akrylátová bezbarvá v místnostech výšky do 3,80 m</t>
  </si>
  <si>
    <t>-310971750</t>
  </si>
  <si>
    <t>https://podminky.urs.cz/item/CS_URS_2022_01/784181121</t>
  </si>
  <si>
    <t>784221101</t>
  </si>
  <si>
    <t>Malby z malířských směsí otěruvzdorných za sucha dvojnásobné, bílé za sucha otěruvzdorné dobře v místnostech výšky do 3,80 m</t>
  </si>
  <si>
    <t>1845546206</t>
  </si>
  <si>
    <t>https://podminky.urs.cz/item/CS_URS_2022_01/784221101</t>
  </si>
  <si>
    <t>SO 11-71-02 - Kostelec nad Orlicí, elektrinstalace v reléové a sdělovací místnosti</t>
  </si>
  <si>
    <t>El.inst. - Elektroinstalační materiál</t>
  </si>
  <si>
    <t>Roz. - Rozvaděče, výzbroj</t>
  </si>
  <si>
    <t>Zař. - Zařízení</t>
  </si>
  <si>
    <t>Kab. - Kabelizace</t>
  </si>
  <si>
    <t>Mont. - Montážní práce</t>
  </si>
  <si>
    <t xml:space="preserve">    a - Montáž, elektroinstalace</t>
  </si>
  <si>
    <t xml:space="preserve">    b - Montáž, rozvaděče</t>
  </si>
  <si>
    <t>Ost. - Ostatní všeobecné položky</t>
  </si>
  <si>
    <t>El.inst.</t>
  </si>
  <si>
    <t>Elektroinstalační materiál</t>
  </si>
  <si>
    <t>7491201300</t>
  </si>
  <si>
    <t>Elektroinstalační materiál Elektroinstalační krabice a rozvodky Bez zapojení Krabice KO 125 E</t>
  </si>
  <si>
    <t>1498425943</t>
  </si>
  <si>
    <t>7491201530</t>
  </si>
  <si>
    <t>Elektroinstalační materiál Elektroinstalační krabice a rozvodky Bez zapojení Krabice lištová LK80X16/T</t>
  </si>
  <si>
    <t>1375019113</t>
  </si>
  <si>
    <t>7491201520</t>
  </si>
  <si>
    <t>Elektroinstalační materiál Elektroinstalační krabice a rozvodky Bez zapojení Krabice KSK 100 sv.šedá IP66</t>
  </si>
  <si>
    <t>-726655977</t>
  </si>
  <si>
    <t>7491202900</t>
  </si>
  <si>
    <t>Elektroinstalační materiál Spínací přístroje instalační Spínač TANGO 3558A-06940 B</t>
  </si>
  <si>
    <t>-1301036181</t>
  </si>
  <si>
    <t>7491204890</t>
  </si>
  <si>
    <t>Elektroinstalační materiál Zásuvky instalační Zásuvka TANGO 5518A-A2349 B</t>
  </si>
  <si>
    <t>-305185202</t>
  </si>
  <si>
    <t>7491510120</t>
  </si>
  <si>
    <t>Protipožární a kabelové ucpávky Kabelové ucpávky Vodovzdorná</t>
  </si>
  <si>
    <t>490407018</t>
  </si>
  <si>
    <t>Poznámka k položce:_x000d_
cena dle OTSKP_2021</t>
  </si>
  <si>
    <t>7491600110</t>
  </si>
  <si>
    <t>Uzemnění Vnitřní Svorka OBO 1801 ekvipotenciální</t>
  </si>
  <si>
    <t>1669763883</t>
  </si>
  <si>
    <t>7491600020</t>
  </si>
  <si>
    <t>Uzemnění Vnitřní Uzemňovací vedení na povrchu, páskem FeZn do 120 mm2</t>
  </si>
  <si>
    <t>-1567430389</t>
  </si>
  <si>
    <t>7491600080</t>
  </si>
  <si>
    <t>Uzemnění Vnitřní H07V-U 16 žz (CY)</t>
  </si>
  <si>
    <t>-1178293136</t>
  </si>
  <si>
    <t>Roz.</t>
  </si>
  <si>
    <t>Rozvaděče, výzbroj</t>
  </si>
  <si>
    <t>7494000042</t>
  </si>
  <si>
    <t>Rozvodnicové a rozváděčové skříně Distri Rozvodnicové skříně DistriTon Plastové Zapuštěné (IP40) pro zapuštěnou montáž, neprůhledné dveře, počet řad 4, počet modulů v řadě 14, krytí IP40, PE+N, barva bílá, materiál: plast</t>
  </si>
  <si>
    <t>-179658472</t>
  </si>
  <si>
    <t>7494004226</t>
  </si>
  <si>
    <t>Modulární přístroje Spínací přístroje Instalační stykače AC Ith 40 A, Uc AC 230 V, 4x zapínací kontakt, AC-3: 22A</t>
  </si>
  <si>
    <t>-1775863176</t>
  </si>
  <si>
    <t>7494004520</t>
  </si>
  <si>
    <t>Modulární přístroje Ostatní přístroje -modulární přístroje Vypínače In 32 A, Ue AC 250/440 V, 3pól</t>
  </si>
  <si>
    <t>-1860870859</t>
  </si>
  <si>
    <t>7494004524</t>
  </si>
  <si>
    <t>Modulární přístroje Ostatní přístroje -modulární přístroje Vypínače In 63 A, Ue AC 250/440 V, 3pól</t>
  </si>
  <si>
    <t>451401540</t>
  </si>
  <si>
    <t>7494004094</t>
  </si>
  <si>
    <t>Modulární přístroje Přepěťové ochrany Kombinované svodiče bleskových proudů a přepětí typ 1 + 2, Iimp 25 kA, Uc AC 350 V, výměnné moduly, se signalizací, jiskřiště, varistor, 3pól</t>
  </si>
  <si>
    <t>-998368691</t>
  </si>
  <si>
    <t>7494003780</t>
  </si>
  <si>
    <t>Modulární přístroje Proudové chrániče 6 kA 2-pólové In 25 A, Ue AC 230/400 V, Idn 30 mA, 2pól, Inc 6 kA, typ AC</t>
  </si>
  <si>
    <t>880993935</t>
  </si>
  <si>
    <t>7494002984</t>
  </si>
  <si>
    <t>Modulární přístroje Jističe do 63 A; 6 kA 1-pólové In 4 A, Ue AC 230 V / DC 72 V, charakteristika B, 1pól, Icn 6 kA</t>
  </si>
  <si>
    <t>260561118</t>
  </si>
  <si>
    <t>7494002988</t>
  </si>
  <si>
    <t>Modulární přístroje Jističe do 63 A; 6 kA 1-pólové In 10 A, Ue AC 230 V / DC 72 V, charakteristika B, 1pól, Icn 6 kA</t>
  </si>
  <si>
    <t>-838592405</t>
  </si>
  <si>
    <t>7494002992</t>
  </si>
  <si>
    <t>Modulární přístroje Jističe do 63 A; 6 kA 1-pólové In 16 A, Ue AC 230 V / DC 72 V, charakteristika B, 1pól, Icn 6 kA</t>
  </si>
  <si>
    <t>-740438392</t>
  </si>
  <si>
    <t>7494003010</t>
  </si>
  <si>
    <t>Modulární přístroje Jističe do 63 A; 6 kA 1-pólové In 6 A, Ue AC 230 V / DC 72 V, charakteristika C, 1pól, Icn 6 kA</t>
  </si>
  <si>
    <t>608607038</t>
  </si>
  <si>
    <t>7494003012</t>
  </si>
  <si>
    <t>Modulární přístroje Jističe do 63 A; 6 kA 1-pólové In 10 A, Ue AC 230 V / DC 72 V, charakteristika C, 1pól, Icn 6 kA</t>
  </si>
  <si>
    <t>-763872515</t>
  </si>
  <si>
    <t>7494003196</t>
  </si>
  <si>
    <t>Modulární přístroje Jističe do 80 A; 10 kA 1-pólové In 10 A, Ue AC 230 V / DC 72 V, charakteristika D, 1pól, Icn 10 kA</t>
  </si>
  <si>
    <t>-1368676261</t>
  </si>
  <si>
    <t>7494003200</t>
  </si>
  <si>
    <t>Modulární přístroje Jističe do 80 A; 10 kA 1-pólové In 16 A, Ue AC 230 V / DC 72 V, charakteristika D, 1pól, Icn 10 kA</t>
  </si>
  <si>
    <t>1543759311</t>
  </si>
  <si>
    <t>7494003080</t>
  </si>
  <si>
    <t>Modulární přístroje Jističe do 63 A; 6 kA 3-pólové In 16 A, Ue AC 230/400 V / DC 216 V, charakteristika B, 3pól, Icn 6 kA</t>
  </si>
  <si>
    <t>110194173</t>
  </si>
  <si>
    <t>7494003112</t>
  </si>
  <si>
    <t>Modulární přístroje Jističe do 63 A; 6 kA 3-pólové In 40 A, Ue AC 230/400 V / DC 216 V, charakteristika C, 3pól, Icn 6 kA</t>
  </si>
  <si>
    <t>941397556</t>
  </si>
  <si>
    <t>7494003104</t>
  </si>
  <si>
    <t>Modulární přístroje Jističe do 63 A; 6 kA 3-pólové In 16 A, Ue AC 230/400 V / DC 216 V, charakteristika C, 3pól, Icn 6 kA</t>
  </si>
  <si>
    <t>-972115782</t>
  </si>
  <si>
    <t>7494003454</t>
  </si>
  <si>
    <t>Modulární přístroje Jističe do 80 A; 10 kA 3-pólové In 10 A, Ue AC 230/400 V / DC 216 V, charakteristika D, 3pól, Icn 10 kA</t>
  </si>
  <si>
    <t>663767678</t>
  </si>
  <si>
    <t>7494003458</t>
  </si>
  <si>
    <t>Modulární přístroje Jističe do 80 A; 10 kA 3-pólové In 16 A, Ue AC 230/400 V / DC 216 V, charakteristika D, 3pól, Icn 10 kA</t>
  </si>
  <si>
    <t>655761041</t>
  </si>
  <si>
    <t>7494003658</t>
  </si>
  <si>
    <t>Modulární přístroje Jističe Příslušenství 1x zapínací kontakt, 1x rozpínací kontakt, např. pro LTE, LTN, LVN, MSO</t>
  </si>
  <si>
    <t>1932725534</t>
  </si>
  <si>
    <t>7494003692</t>
  </si>
  <si>
    <t>Modulární přístroje Jističe Příslušenství Ue DC 24 V, 2x zapínací kontakt, např. pro LTE, LTN, LVN</t>
  </si>
  <si>
    <t>1813241740</t>
  </si>
  <si>
    <t>7494010366</t>
  </si>
  <si>
    <t xml:space="preserve">Přístroje pro spínání a ovládání Svornice a pomocný materiál Svornice Svorka RSA  2,5 A řadová bílá</t>
  </si>
  <si>
    <t>-500875223</t>
  </si>
  <si>
    <t>7494010378</t>
  </si>
  <si>
    <t xml:space="preserve">Přístroje pro spínání a ovládání Svornice a pomocný materiál Svornice Svorka RSA  4 A (RSA4) řadová bílá</t>
  </si>
  <si>
    <t>-147464386</t>
  </si>
  <si>
    <t>7494010420</t>
  </si>
  <si>
    <t>Přístroje pro spínání a ovládání Svornice a pomocný materiál Svornice Svorka RSA 16 A řadová bílá</t>
  </si>
  <si>
    <t>1841010003</t>
  </si>
  <si>
    <t>7491510100</t>
  </si>
  <si>
    <t>Protipožární a kabelové ucpávky Kabelové ucpávky Vývodka M20 šedá, včetně těsnění</t>
  </si>
  <si>
    <t>-368139156</t>
  </si>
  <si>
    <t>7492500260</t>
  </si>
  <si>
    <t>Kabely, vodiče, šňůry Cu - nn Vodič jednožílový Cu, plastová izolace H07V-U 2,5 černý (CY)</t>
  </si>
  <si>
    <t>1433395263</t>
  </si>
  <si>
    <t>7492500310</t>
  </si>
  <si>
    <t>Kabely, vodiče, šňůry Cu - nn Vodič jednožílový Cu, plastová izolace H07V-U 4 černý (CY)</t>
  </si>
  <si>
    <t>2060933951</t>
  </si>
  <si>
    <t>7492500370</t>
  </si>
  <si>
    <t>Kabely, vodiče, šňůry Cu - nn Vodič jednožílový Cu, plastová izolace H07V-U 6 zž (CY)</t>
  </si>
  <si>
    <t>-1139772504</t>
  </si>
  <si>
    <t>7492700130</t>
  </si>
  <si>
    <t>Ukončení vodičů a kabelů Nn Lisovací dutinky izolované 1,5-8mm, sada 100 ks</t>
  </si>
  <si>
    <t>-269840846</t>
  </si>
  <si>
    <t>7491600160</t>
  </si>
  <si>
    <t xml:space="preserve">Uzemnění Vnější Návlečka OS 06  symbol</t>
  </si>
  <si>
    <t>534466203</t>
  </si>
  <si>
    <t>Zař.</t>
  </si>
  <si>
    <t>Zařízení</t>
  </si>
  <si>
    <t>7491206750</t>
  </si>
  <si>
    <t>Elektroinstalační materiál Elektrické přímotopy Termostat, 5..50°C, 230V AC, elektronický</t>
  </si>
  <si>
    <t>-1738936648</t>
  </si>
  <si>
    <t>7493101830</t>
  </si>
  <si>
    <t>Venkovní osvětlení Svítidla pro montáž na strop nebo stěnu VIPET-II-PC-158-EP, 1x58W</t>
  </si>
  <si>
    <t>-521716196</t>
  </si>
  <si>
    <t>7493101820</t>
  </si>
  <si>
    <t>Venkovní osvětlení Svítidla pro montáž na strop nebo stěnu VIPET-II-PC-236-EP, 2x36W</t>
  </si>
  <si>
    <t>1777688156</t>
  </si>
  <si>
    <t>Kab.</t>
  </si>
  <si>
    <t>-2040755740</t>
  </si>
  <si>
    <t>642148717</t>
  </si>
  <si>
    <t>-2115834452</t>
  </si>
  <si>
    <t>7492501960</t>
  </si>
  <si>
    <t>Kabely, vodiče, šňůry Cu - nn Kabel silový 4 a 5-žílový Cu, plastová izolace CYKY 4O1,5 (4Dx1,5)</t>
  </si>
  <si>
    <t>-1668509556</t>
  </si>
  <si>
    <t>7492502040</t>
  </si>
  <si>
    <t>Kabely, vodiče, šňůry Cu - nn Kabel silový 4 a 5-žílový Cu, plastová izolace CYKY 5O1,5 (5Dx1,5)</t>
  </si>
  <si>
    <t>-1906835628</t>
  </si>
  <si>
    <t>Mont.</t>
  </si>
  <si>
    <t>Montážní práce</t>
  </si>
  <si>
    <t>a</t>
  </si>
  <si>
    <t>Montáž, elektroinstalace</t>
  </si>
  <si>
    <t>7491254010</t>
  </si>
  <si>
    <t>Montáž zásuvek instalačních domovních 10/16 A, 250 V, IP20 bez přepěťové ochrany nebo se zabudovanou přepěťovou ochranou jednoduchých nebo dvojitých - včetně zapojení a osazení</t>
  </si>
  <si>
    <t>-1686692817</t>
  </si>
  <si>
    <t>7491253030</t>
  </si>
  <si>
    <t>Montáž přístrojů spínacích instalačních kolébkových velkoplošných přepínačů schodišťových řaz.7, 250 V/10A, IP20, vč.ovl.krytu a rámečku - včetně zapojení a osazení</t>
  </si>
  <si>
    <t>-1314603075</t>
  </si>
  <si>
    <t>7491252010</t>
  </si>
  <si>
    <t>Montáž krabic elektroinstalačních, rozvodek - bez zapojení krabice přístrojové - včetně zhotovení otvoru</t>
  </si>
  <si>
    <t>-753895446</t>
  </si>
  <si>
    <t>7491252025</t>
  </si>
  <si>
    <t>Montáž krabic elektroinstalačních, rozvodek - bez zapojení krabice instalační pod omítku 125x125 včetně svorkovnice a víka - včetně zhotovení otvoru</t>
  </si>
  <si>
    <t>1892120444</t>
  </si>
  <si>
    <t>7491256010</t>
  </si>
  <si>
    <t>Montáž elektrických přímotopů konvektorů přímotopných s termostatem do 3000 W - včetně zapojení a osazení</t>
  </si>
  <si>
    <t>1853363330</t>
  </si>
  <si>
    <t>7491256020</t>
  </si>
  <si>
    <t>Montáž elektrických přímotopů termostatů prostorových 0-40° C - včetně zapojení a osazení</t>
  </si>
  <si>
    <t>-16742597</t>
  </si>
  <si>
    <t>7491553012</t>
  </si>
  <si>
    <t>Montáž kabelových ucpávek vodě odolných, pro vnitřní průměr otvoru přes 60 do 105 mm - včetně příslušenství (utěsňovací spony apod.), vyhotovení a dodání atestu</t>
  </si>
  <si>
    <t>-1389543790</t>
  </si>
  <si>
    <t>7491555025</t>
  </si>
  <si>
    <t>Montáž svítidel základních instalačních zářivkových s krytem se 2 zdroji 1x36 W nebo 1x58 W, IP20 - včetně zapojení a osazení, s klasickým nebo elektronickým předřadníkem, včetně montáže zářivky</t>
  </si>
  <si>
    <t>-555392613</t>
  </si>
  <si>
    <t>751007135</t>
  </si>
  <si>
    <t>7491651035</t>
  </si>
  <si>
    <t>Montáž vnitřního uzemnění ochranné pospojování pevně vodič Cu 4-16 mm2</t>
  </si>
  <si>
    <t>1733471950</t>
  </si>
  <si>
    <t>7491651042</t>
  </si>
  <si>
    <t>Montáž vnitřního uzemnění ostatní podpěra vedení PV 42 pro FeZn 30x4 mm</t>
  </si>
  <si>
    <t>1185860116</t>
  </si>
  <si>
    <t>7491651046</t>
  </si>
  <si>
    <t>Montáž vnitřního uzemnění ostatní pouzdro pro průchod pásku FeZn 30x4 mm stěnou</t>
  </si>
  <si>
    <t>680858979</t>
  </si>
  <si>
    <t>7491651048</t>
  </si>
  <si>
    <t>Montáž vnitřního uzemnění ostatní ekvipotenciální svorkovnice do 6 x 16 mm2, krytá</t>
  </si>
  <si>
    <t>-2095728289</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</si>
  <si>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</si>
  <si>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</si>
  <si>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-1386224528</t>
  </si>
  <si>
    <t>2026767936</t>
  </si>
  <si>
    <t>1701764414</t>
  </si>
  <si>
    <t>1040605032</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</si>
  <si>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</si>
  <si>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</si>
  <si>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1792307093</t>
  </si>
  <si>
    <t>7494758020</t>
  </si>
  <si>
    <t>Montáž ostatních zařízení rozvaděčů nn označovací štítek - do rozvaděče nebo skříně</t>
  </si>
  <si>
    <t>225363229</t>
  </si>
  <si>
    <t>7491271010</t>
  </si>
  <si>
    <t>Demontáže elektroinstalace stávající elektroinstalace - kabely, svítidla, vypínače, zásuvky, krabice apod.</t>
  </si>
  <si>
    <t>-274478042</t>
  </si>
  <si>
    <t>7494271010</t>
  </si>
  <si>
    <t>Demontáž rozvaděčů rozvodnice nn - včetně demontáže přívodních, vývodových kabelů, rámu apod., včetně nakládky rozvaděče na určený prostředek</t>
  </si>
  <si>
    <t>1744577698</t>
  </si>
  <si>
    <t>b</t>
  </si>
  <si>
    <t>Montáž, rozvaděče</t>
  </si>
  <si>
    <t>270586778</t>
  </si>
  <si>
    <t>7494351030</t>
  </si>
  <si>
    <t>Montáž jističů (do 10 kA) třípólových do 20 A</t>
  </si>
  <si>
    <t>1368598636</t>
  </si>
  <si>
    <t>7494351032</t>
  </si>
  <si>
    <t>Montáž jističů (do 10 kA) třípólových přes 20 do 63 A</t>
  </si>
  <si>
    <t>-2135951116</t>
  </si>
  <si>
    <t>7494351080</t>
  </si>
  <si>
    <t>Montáž jističů (do 10 kA) přídavných zařízení k instalačním jističům do 125 A pomocného spínače (1x zap., 1x vyp. kontakt)</t>
  </si>
  <si>
    <t>2123777502</t>
  </si>
  <si>
    <t>7494351085</t>
  </si>
  <si>
    <t>Montáž jističů (do 10 kA) přídavných zařízení k instalačním jističům do 125 A napěťové spouště</t>
  </si>
  <si>
    <t>2013772213</t>
  </si>
  <si>
    <t>7494450510</t>
  </si>
  <si>
    <t>Montáž proudových chráničů dvoupólových do 40 A (10 kA) - do skříně nebo rozvaděče</t>
  </si>
  <si>
    <t>1232587301</t>
  </si>
  <si>
    <t>7494551022</t>
  </si>
  <si>
    <t>Montáž vačkových silových spínačů - vypínačů třípólových nebo čtyřpólových do 63 A - vypínač 0-1</t>
  </si>
  <si>
    <t>-190920654</t>
  </si>
  <si>
    <t>7494556010</t>
  </si>
  <si>
    <t>Montáž vzduchových stykačů do 100 A - včetně pomocných kontaktů</t>
  </si>
  <si>
    <t>-768679430</t>
  </si>
  <si>
    <t>7494556030</t>
  </si>
  <si>
    <t>Montáž vzduchových stykačů pomocného kontaktu ke stykači - včetně pomocných kontaktů</t>
  </si>
  <si>
    <t>-2135941869</t>
  </si>
  <si>
    <t>7494752010</t>
  </si>
  <si>
    <t>Montáž svodičů přepětí pro sítě nn - typ 1+2 (třída B+C) pro třífázové sítě - do rozvaděče nebo skříně</t>
  </si>
  <si>
    <t>1638579126</t>
  </si>
  <si>
    <t>7494756010</t>
  </si>
  <si>
    <t>Montáž svornic řadových nn včetně upevnění a štítku pro Cu/Al vodiče do 2,5 mm2 - do rozvaděče nebo skříně</t>
  </si>
  <si>
    <t>470509641</t>
  </si>
  <si>
    <t>7494756014</t>
  </si>
  <si>
    <t>Montáž svornic řadových nn včetně upevnění a štítku pro Cu/Al vodiče do 6 mm2 - do rozvaděče nebo skříně</t>
  </si>
  <si>
    <t>1641328538</t>
  </si>
  <si>
    <t>7494756030</t>
  </si>
  <si>
    <t>Montáž svornic silové nn včetně upevnění a štítku pro Cu/Al vodiče 10 - 150 mm2 - do rozvaděče nebo skříně</t>
  </si>
  <si>
    <t>-1895947100</t>
  </si>
  <si>
    <t>7494757010</t>
  </si>
  <si>
    <t>Montáž ucpávkových vývodek pro kabely, průměru do 17 mm - do rozvaděče nebo skříně</t>
  </si>
  <si>
    <t>-1312220776</t>
  </si>
  <si>
    <t>7494758010</t>
  </si>
  <si>
    <t>Montáž ostatních zařízení rozvaděčů nn přístrojový rošt - do rozvaděče nebo skříně</t>
  </si>
  <si>
    <t>1375049525</t>
  </si>
  <si>
    <t>-411591889</t>
  </si>
  <si>
    <t>Ost.</t>
  </si>
  <si>
    <t>Ostatní všeobecné položky</t>
  </si>
  <si>
    <t>7498150515</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</si>
  <si>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</si>
  <si>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-1463179926</t>
  </si>
  <si>
    <t>-516230321</t>
  </si>
  <si>
    <t>7498457010</t>
  </si>
  <si>
    <t>Měření intenzity osvětlení instalovaného v rozsahu 1 000 m2 zjišťované plochy - měření intenzity umělého osvětlení v rozsahu tohoto SO dle ČSN EN 12464-1/2 včetně vyhotovení protokolu</t>
  </si>
  <si>
    <t>-2129418580</t>
  </si>
  <si>
    <t>1795372116</t>
  </si>
  <si>
    <t>SO 11-71-02_01 - Kostelec nad Orlicí, elektrinstalace v reléové a sdělovací místnosti_zemní práce</t>
  </si>
  <si>
    <t>46-M - Zemní práce při extr.mont.pracích</t>
  </si>
  <si>
    <t>460941223</t>
  </si>
  <si>
    <t>Vyplnění rýh vyplnění a omítnutí rýh ve stěnách hloubky přes 3 do 5 cm a šířky přes 7 do 10 cm</t>
  </si>
  <si>
    <t>-41677341</t>
  </si>
  <si>
    <t>https://podminky.urs.cz/item/CS_URS_2022_01/460941223</t>
  </si>
  <si>
    <t>460952212</t>
  </si>
  <si>
    <t>Vyplnění otvorů zazdívka otvorů ve zdivu cihlami pálenými plochy přes 0,0225 do 0,09 m2 a tloušťky přes 15 do 30 cm</t>
  </si>
  <si>
    <t>1347563725</t>
  </si>
  <si>
    <t>https://podminky.urs.cz/item/CS_URS_2022_01/460952212</t>
  </si>
  <si>
    <t>468081315</t>
  </si>
  <si>
    <t>Vybourání otvorů ve zdivu cihelném plochy do 0,0225 m2 a tloušťky přes 60 do 75 cm</t>
  </si>
  <si>
    <t>-2024474714</t>
  </si>
  <si>
    <t>https://podminky.urs.cz/item/CS_URS_2022_01/468081315</t>
  </si>
  <si>
    <t>468091313</t>
  </si>
  <si>
    <t>Vysekání kapes nebo výklenků ve zdivu pro osazení kotevních prvků nebo elektroinstalačního zařízení cihelném, velikosti 15x15x10 cm</t>
  </si>
  <si>
    <t>915878240</t>
  </si>
  <si>
    <t>https://podminky.urs.cz/item/CS_URS_2022_01/468091313</t>
  </si>
  <si>
    <t>468091342</t>
  </si>
  <si>
    <t>Vysekání kapes nebo výklenků ve zdivu pro osazení kotevních prvků nebo elektroinstalačního zařízení cihelném, velikosti plochy přes 0,16 do 0,25 m2 a hloubky přes 15 do 30 cm</t>
  </si>
  <si>
    <t>233655341</t>
  </si>
  <si>
    <t>https://podminky.urs.cz/item/CS_URS_2022_01/468091342</t>
  </si>
  <si>
    <t>468101123</t>
  </si>
  <si>
    <t>Vysekání rýh pro montáž trubek a kabelů v kamenných nebo betonových zdech hloubky přes 3 do 5 cm a šířky přes 7 do 10 cm</t>
  </si>
  <si>
    <t>-1180869735</t>
  </si>
  <si>
    <t>https://podminky.urs.cz/item/CS_URS_2022_01/468101123</t>
  </si>
  <si>
    <t>SO 11-84-01 - Kostelec nad Orlicí, EOV - zab. zař.</t>
  </si>
  <si>
    <t>EOV - Zařízení EOV</t>
  </si>
  <si>
    <t>KAB - Kabely</t>
  </si>
  <si>
    <t>UZEM - Uzemnění</t>
  </si>
  <si>
    <t>TRAS - Žlaby, chráničky</t>
  </si>
  <si>
    <t>MONT - Montážní práce</t>
  </si>
  <si>
    <t xml:space="preserve">    a - Žlaby, chráničky</t>
  </si>
  <si>
    <t xml:space="preserve">    b - Kabely</t>
  </si>
  <si>
    <t xml:space="preserve">    c - EOV</t>
  </si>
  <si>
    <t>EOV</t>
  </si>
  <si>
    <t>Zařízení EOV</t>
  </si>
  <si>
    <t>7493300070</t>
  </si>
  <si>
    <t>Elektrický ohřev výhybek (EOV) Periferní rozváděče Rozváděč ohřevu výměn pro 4 výhybky s měřením a podřízenou jednotkou</t>
  </si>
  <si>
    <t>-2061045186</t>
  </si>
  <si>
    <t>Poznámka k položce:_x000d_
REOV1 a REOV2 - viz. přehledové schéma 2.002, jednopóvá schémata 2.003 a 2.004</t>
  </si>
  <si>
    <t>7493300880</t>
  </si>
  <si>
    <t>Elektrický ohřev výhybek (EOV) Příslušenství Svorkovnicová skříňka MX EOV</t>
  </si>
  <si>
    <t>2030649157</t>
  </si>
  <si>
    <t>7493301020</t>
  </si>
  <si>
    <t>Elektrický ohřev výhybek (EOV) SW Parametrizace PLC</t>
  </si>
  <si>
    <t>1616912125</t>
  </si>
  <si>
    <t>7493301050</t>
  </si>
  <si>
    <t>Elektrický ohřev výhybek (EOV) SW Projekt vizualizace</t>
  </si>
  <si>
    <t>-1132409434</t>
  </si>
  <si>
    <t>7493300760</t>
  </si>
  <si>
    <t>Elektrický ohřev výhybek (EOV) Příslušenství Klec ochranná</t>
  </si>
  <si>
    <t>-1755933680</t>
  </si>
  <si>
    <t>7493300770</t>
  </si>
  <si>
    <t>Elektrický ohřev výhybek (EOV) Příslušenství Čidlo teploty kolejové</t>
  </si>
  <si>
    <t>-1943820450</t>
  </si>
  <si>
    <t>7493300780</t>
  </si>
  <si>
    <t>Elektrický ohřev výhybek (EOV) Příslušenství Srážkové čidlo včetně držáku</t>
  </si>
  <si>
    <t>-1446940474</t>
  </si>
  <si>
    <t>23300790</t>
  </si>
  <si>
    <t>Elektrický ohřev výhybek (EOV) Příslušenství Závějové čidlo</t>
  </si>
  <si>
    <t>-861358224</t>
  </si>
  <si>
    <t>7493300800</t>
  </si>
  <si>
    <t>Elektrický ohřev výhybek (EOV) Příslušenství Čidlo teploty venkovní</t>
  </si>
  <si>
    <t>601859152</t>
  </si>
  <si>
    <t>7493300440</t>
  </si>
  <si>
    <t>Elektrický ohřev výhybek (EOV) Topná souprava pro výhybku s nežlabovým pražcem J491:9-300aJ491:11-300</t>
  </si>
  <si>
    <t>699917037</t>
  </si>
  <si>
    <t>Kabely</t>
  </si>
  <si>
    <t>7492502160</t>
  </si>
  <si>
    <t xml:space="preserve">Kabely, vodiče, šňůry Cu - nn Kabel silový více-žílový Cu, plastová izolace CYKY 12J4  (12Cx4)</t>
  </si>
  <si>
    <t>-266268258</t>
  </si>
  <si>
    <t xml:space="preserve">Poznámka k položce:_x000d_
CYKY-O 12x4  viz. přehledové schéma 2.002</t>
  </si>
  <si>
    <t>7492501950</t>
  </si>
  <si>
    <t>Kabely, vodiče, šňůry Cu - nn Kabel silový 4 a 5-žílový Cu, plastová izolace CYKY 4O4 (4Dx4)</t>
  </si>
  <si>
    <t>-1456505789</t>
  </si>
  <si>
    <t>Poznámka k položce:_x000d_
viz. přehledové schéma 2.002</t>
  </si>
  <si>
    <t>7492501930</t>
  </si>
  <si>
    <t>Kabely, vodiče, šňůry Cu - nn Kabel silový 4 a 5-žílový Cu, plastová izolace CYKY 4J6 (4Bx6)</t>
  </si>
  <si>
    <t>-1201044791</t>
  </si>
  <si>
    <t xml:space="preserve">Poznámka k položce:_x000d_
PRAZov 4x6   viz. přehledové schéma 2.002</t>
  </si>
  <si>
    <t>-943186403</t>
  </si>
  <si>
    <t xml:space="preserve">Poznámka k položce:_x000d_
PRAZov 4x10    viz. přehledové schéma 2.002</t>
  </si>
  <si>
    <t>7492600220</t>
  </si>
  <si>
    <t>Kabely, vodiče, šňůry Al - nn Kabel silový 4 a 5-žílový, plastová izolace 1-AYKY 4x50</t>
  </si>
  <si>
    <t>-1863644101</t>
  </si>
  <si>
    <t xml:space="preserve">Poznámka k položce:_x000d_
AYKY-O 4x50   viz. přehledové schéma 2.002</t>
  </si>
  <si>
    <t>7492600250</t>
  </si>
  <si>
    <t>Kabely, vodiče, šňůry Al - nn Kabel silový 4 a 5-žílový, plastová izolace 1-AYKY 4x120</t>
  </si>
  <si>
    <t>-268107509</t>
  </si>
  <si>
    <t>UZEM</t>
  </si>
  <si>
    <t>Uzemnění</t>
  </si>
  <si>
    <t>-652257709</t>
  </si>
  <si>
    <t>7491600190</t>
  </si>
  <si>
    <t>Uzemnění Vnější Uzemňovací vedení v zemi, kruhovým vodičem FeZn do D=10 mm</t>
  </si>
  <si>
    <t>-1297417650</t>
  </si>
  <si>
    <t>1987796822</t>
  </si>
  <si>
    <t>7491601470</t>
  </si>
  <si>
    <t>Uzemnění Hromosvodné vedení Svorka SR 3b - plech</t>
  </si>
  <si>
    <t>1628278893</t>
  </si>
  <si>
    <t>-1236615698</t>
  </si>
  <si>
    <t>Poznámka k položce:_x000d_
uzemnění rozváděče REOV2 a hloubkový zemnič pro uzemnění rozváděče REOV1</t>
  </si>
  <si>
    <t>TRAS</t>
  </si>
  <si>
    <t>Žlaby, chráničky</t>
  </si>
  <si>
    <t>7593500965</t>
  </si>
  <si>
    <t>Trasy kabelového vedení Ohebná dvouplášťová korugovaná chránička 160/138smotek</t>
  </si>
  <si>
    <t>1329701139</t>
  </si>
  <si>
    <t>7593500609</t>
  </si>
  <si>
    <t>Trasy kabelového vedení Kabelové krycí desky a pásy Fólie výstražná červená š. 34cm (HM0673909992034)</t>
  </si>
  <si>
    <t>-784521155</t>
  </si>
  <si>
    <t>2112316414</t>
  </si>
  <si>
    <t>7593500100</t>
  </si>
  <si>
    <t>Trasy kabelového vedení Kabelové žlaby (100x100) ohyb xx° + vrchní díl plast</t>
  </si>
  <si>
    <t>201154895</t>
  </si>
  <si>
    <t>7593500105</t>
  </si>
  <si>
    <t>Trasy kabelového vedení Kabelové žlaby (100x100) T kus plast</t>
  </si>
  <si>
    <t>90110063</t>
  </si>
  <si>
    <t>-1088830622</t>
  </si>
  <si>
    <t>MONT</t>
  </si>
  <si>
    <t>7593505140</t>
  </si>
  <si>
    <t>Oddělení souběhu trasy od silového kabelu žlabem plastovým 120x110 mm - včetně žlabu</t>
  </si>
  <si>
    <t>-1641877981</t>
  </si>
  <si>
    <t>Poznámka k položce:_x000d_
montáž žlabu</t>
  </si>
  <si>
    <t>7593505150</t>
  </si>
  <si>
    <t>Pokládka výstražné fólie do výkopu</t>
  </si>
  <si>
    <t>-1803827121</t>
  </si>
  <si>
    <t>7492756040</t>
  </si>
  <si>
    <t>Pomocné práce pro montáž kabelů zatažení kabelů do chráničky do 4 kg/m</t>
  </si>
  <si>
    <t>-1804782872</t>
  </si>
  <si>
    <t>Poznámka k položce:_x000d_
chránička + lišta LV</t>
  </si>
  <si>
    <t>1802473982</t>
  </si>
  <si>
    <t>7491654010</t>
  </si>
  <si>
    <t>Montáž svorek spojovacích se 2 šrouby (typ SS, SO, SR03, aj.)</t>
  </si>
  <si>
    <t>-264277989</t>
  </si>
  <si>
    <t>7491654012</t>
  </si>
  <si>
    <t>Montáž svorek spojovacích se 3 a více šrouby (typ ST, SJ, SK, SZ, SR01, 02, aj.)</t>
  </si>
  <si>
    <t>972762333</t>
  </si>
  <si>
    <t>7492652012</t>
  </si>
  <si>
    <t>Montáž kabelů 4- a 5-žílových Al do 50 mm2 - uložení do země, chráničky, na rošty, pod omítku apod.</t>
  </si>
  <si>
    <t>-1224708517</t>
  </si>
  <si>
    <t>-1479307970</t>
  </si>
  <si>
    <t>7492555028</t>
  </si>
  <si>
    <t>Montáž kabelů vícežílových Cu 12 x 4 mm2 - uložení do země, chráničky, na rošty, pod omítku apod.</t>
  </si>
  <si>
    <t>1077442862</t>
  </si>
  <si>
    <t>7492652014</t>
  </si>
  <si>
    <t>Montáž kabelů 4- a 5-žílových Al do 150 mm2 - uložení do země, chráničky, na rošty, pod omítku apod.</t>
  </si>
  <si>
    <t>1983482740</t>
  </si>
  <si>
    <t>-52292325</t>
  </si>
  <si>
    <t>-799652726</t>
  </si>
  <si>
    <t>7492751024</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</si>
  <si>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</si>
  <si>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-1214877413</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</si>
  <si>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</si>
  <si>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</si>
  <si>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1649785668</t>
  </si>
  <si>
    <t>-1957131674</t>
  </si>
  <si>
    <t>7491651020</t>
  </si>
  <si>
    <t>Montáž vnitřního uzemnění uzemňovacích vodičů pevně na povrchu měděných (Cu) do 50 mm2 - včetně upevnění, propojení a připojení pomocí svorek (chráničky, na rošty apod.)</t>
  </si>
  <si>
    <t>-464487582</t>
  </si>
  <si>
    <t>c</t>
  </si>
  <si>
    <t>7493352010</t>
  </si>
  <si>
    <t>Montáž rozvaděče pro elektrický ohřev výhybky silového pro připojení základních výhybkových jednotek do 8 kusů 3-f vývodů - instalace rozvaděče do terénu nebo rozvodny včetně elektrovýzbroje</t>
  </si>
  <si>
    <t>631236518</t>
  </si>
  <si>
    <t>7493352020</t>
  </si>
  <si>
    <t>Montáž rozvaděče pro elektrický ohřev výhybky řídící PLC jednotky do rozvaděče EOV</t>
  </si>
  <si>
    <t>2074905463</t>
  </si>
  <si>
    <t>7493352025</t>
  </si>
  <si>
    <t>Montáž rozvaděče pro elektrický ohřev výhybky řídícího software do PLC řídící jednotky EOV - 1x výhybka - pro možnost chodu rozvaděče a jeho oživení, neobsahuje cenu za software</t>
  </si>
  <si>
    <t>-206065601</t>
  </si>
  <si>
    <t>7493352040</t>
  </si>
  <si>
    <t>Montáž rozvaděče pro elektrický ohřev výhybky řídícího software do PLC řídící jednotky do ovladače EOV a osvětlení - 1x výhybka/1 x větev osvětlení - pro možnost chodu ovladače a jeho oživení, neobsahuje cenu za software</t>
  </si>
  <si>
    <t>-56061783</t>
  </si>
  <si>
    <t>7493351022</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</si>
  <si>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</si>
  <si>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-705668821</t>
  </si>
  <si>
    <t>Poznámka k položce:_x000d_
montáž sad EOV</t>
  </si>
  <si>
    <t>7493351080</t>
  </si>
  <si>
    <t>Montáž elektrického ohřevu výhybek (EOV) kompletní topné soupravy úprava výhybky pro montáž topných tyčí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zabroušení stoliček jazyků, aby bylo možno na zastaralé typy výhybek namotnovat EOV</t>
  </si>
  <si>
    <t>800722309</t>
  </si>
  <si>
    <t>Poznámka k položce:_x000d_
úprava kluzných stoliček výhybek</t>
  </si>
  <si>
    <t>7493351085</t>
  </si>
  <si>
    <t>Montáž elektrického ohřevu výhybek (EOV) kompletní topné soupravy nastavení a zaklimatizování vyhýbky po montáži EOV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 nastavení a seřízení výhybky po montáži topných tyčí na výhybku</t>
  </si>
  <si>
    <t>-1888972058</t>
  </si>
  <si>
    <t>Poznámka k položce:_x000d_
nastavení a seřízení výhybky po montáži EOV</t>
  </si>
  <si>
    <t>7493351110</t>
  </si>
  <si>
    <t>Montáž elektrického ohřevu výhybek (EOV) topné tyče teplotního čidla</t>
  </si>
  <si>
    <t>1702584779</t>
  </si>
  <si>
    <t>teplotní čidlo koleje</t>
  </si>
  <si>
    <t>teplotní čidlo okolní teploty</t>
  </si>
  <si>
    <t>Součet</t>
  </si>
  <si>
    <t>7493351115</t>
  </si>
  <si>
    <t>Montáž elektrického ohřevu výhybek (EOV) topné tyče srážkového čidla včetně držáku</t>
  </si>
  <si>
    <t>-576695271</t>
  </si>
  <si>
    <t>7493351120</t>
  </si>
  <si>
    <t>Montáž elektrického ohřevu výhybek (EOV) topné tyče ochranné klece</t>
  </si>
  <si>
    <t>1997165684</t>
  </si>
  <si>
    <t>7493351135</t>
  </si>
  <si>
    <t>Montáž elektrického ohřevu výhybek (EOV) topné tyče svorkovnicové skříňky EOV u výhybky</t>
  </si>
  <si>
    <t>-1805896916</t>
  </si>
  <si>
    <t>Skříňky MX</t>
  </si>
  <si>
    <t>Výhybka č. 1</t>
  </si>
  <si>
    <t>Výhybka č. 2 - referenční výhybka</t>
  </si>
  <si>
    <t>3 + 2</t>
  </si>
  <si>
    <t>Výhybka č. 6</t>
  </si>
  <si>
    <t>Výhybka č. 7 - referenční výhybka</t>
  </si>
  <si>
    <t>-335768935</t>
  </si>
  <si>
    <t>-921559242</t>
  </si>
  <si>
    <t>1358541909</t>
  </si>
  <si>
    <t>SO 11-84-01_01 - Kostelec nad Orlicí, EOV - zemní práce</t>
  </si>
  <si>
    <t>HSV - Zemní práce</t>
  </si>
  <si>
    <t xml:space="preserve">    a - Rýhy, jámy, protlaky</t>
  </si>
  <si>
    <t xml:space="preserve">    b - Úpravy povrchů</t>
  </si>
  <si>
    <t>55241017</t>
  </si>
  <si>
    <t>poklop šachtový litinový kruhový DN 600 bez ventilace tř D400 pro běžný provoz</t>
  </si>
  <si>
    <t>-1283337589</t>
  </si>
  <si>
    <t>Poznámka k položce:_x000d_
ZJ - zemnící jímka</t>
  </si>
  <si>
    <t>28661040</t>
  </si>
  <si>
    <t>roura šachtová PP korugovaná dno DN 600 dl 1m</t>
  </si>
  <si>
    <t>-68404813</t>
  </si>
  <si>
    <t>Rýhy, jámy, protlaky</t>
  </si>
  <si>
    <t>894335666</t>
  </si>
  <si>
    <t>Poznámka k položce:_x000d_
výkopy mimo hlavní trasu zab.zař.</t>
  </si>
  <si>
    <t>460141113</t>
  </si>
  <si>
    <t>Hloubení nezapažených jam strojně včetně urovnáním dna s přemístěním výkopku do vzdálenosti 3 m od okraje jámy nebo s naložením na dopravní prostředek v hornině třídy těžitelnosti II skupiny 4</t>
  </si>
  <si>
    <t>-273654017</t>
  </si>
  <si>
    <t>https://podminky.urs.cz/item/CS_URS_2022_01/460141113</t>
  </si>
  <si>
    <t>460161182</t>
  </si>
  <si>
    <t>Hloubení zapažených i nezapažených kabelových rýh ručně včetně urovnání dna s přemístěním výkopku do vzdálenosti 3 m od okraje jámy nebo s naložením na dopravní prostředek šířky 35 cm hloubky 90 cm v hornině třídy těžitelnosti I skupiny 3</t>
  </si>
  <si>
    <t>1558370133</t>
  </si>
  <si>
    <t>https://podminky.urs.cz/item/CS_URS_2022_01/460161182</t>
  </si>
  <si>
    <t>460171183</t>
  </si>
  <si>
    <t>Hloubení nezapažených kabelových rýh strojně včetně urovnání dna s přemístěním výkopku do vzdálenosti 3 m od okraje jámy nebo s naložením na dopravní prostředek šířky 35 cm hloubky 90 cm v hornině třídy těžitelnosti II skupiny 4</t>
  </si>
  <si>
    <t>1393066538</t>
  </si>
  <si>
    <t>https://podminky.urs.cz/item/CS_URS_2022_01/460171183</t>
  </si>
  <si>
    <t>-1969461278</t>
  </si>
  <si>
    <t>460411123</t>
  </si>
  <si>
    <t>Zásyp jam strojně s uložením výkopku ve vrstvách a urovnáním povrchu s přemístění sypaniny ze vzdálenosti do 10 m se zhutněním z horniny třídy těžitelnosti II skupiny 4</t>
  </si>
  <si>
    <t>-1280490725</t>
  </si>
  <si>
    <t>https://podminky.urs.cz/item/CS_URS_2022_01/460411123</t>
  </si>
  <si>
    <t>460451193</t>
  </si>
  <si>
    <t>Zásyp kabelových rýh strojně s přemístěním sypaniny ze vzdálenosti do 10 m, s uložením výkopku ve vrstvách včetně zhutnění a urovnání povrchu šířky 35 cm hloubky 90 cm z horniny třídy těžitelnosti II skupiny 4</t>
  </si>
  <si>
    <t>830298203</t>
  </si>
  <si>
    <t>https://podminky.urs.cz/item/CS_URS_2022_01/460451193</t>
  </si>
  <si>
    <t>460431192</t>
  </si>
  <si>
    <t>Zásyp kabelových rýh ručně s přemístění sypaniny ze vzdálenosti do 10 m, s uložením výkopku ve vrstvách včetně zhutnění a úpravy povrchu šířky 35 cm hloubky 90 cm z horniny třídy těžitelnosti I skupiny 3</t>
  </si>
  <si>
    <t>436810161</t>
  </si>
  <si>
    <t>https://podminky.urs.cz/item/CS_URS_2022_01/460431192</t>
  </si>
  <si>
    <t>460631214</t>
  </si>
  <si>
    <t>Zemní protlaky řízené horizontální vrtání v hornině třídy těžitelnosti I a II skupiny 1 až 4 včetně protlačení trub v hloubce do 6 m vnějšího průměru vrtu přes 140 do 180 mm</t>
  </si>
  <si>
    <t>769005151</t>
  </si>
  <si>
    <t>https://podminky.urs.cz/item/CS_URS_2022_01/460631214</t>
  </si>
  <si>
    <t>Poznámka k položce:_x000d_
protlaky</t>
  </si>
  <si>
    <t>28613904</t>
  </si>
  <si>
    <t>potrubí plynovodní PE 100RC SDR 17,6 PN 0,1MPa tyče 12m 160x9,1mm</t>
  </si>
  <si>
    <t>-118802018</t>
  </si>
  <si>
    <t>66*1,03 'Přepočtené koeficientem množství</t>
  </si>
  <si>
    <t>460661512</t>
  </si>
  <si>
    <t>Kabelové lože z písku včetně podsypu, zhutnění a urovnání povrchu pro kabely nn zakryté plastovou fólií, šířky přes 25 do 50 cm</t>
  </si>
  <si>
    <t>53303921</t>
  </si>
  <si>
    <t>https://podminky.urs.cz/item/CS_URS_2022_01/460661512</t>
  </si>
  <si>
    <t>Úpravy povrchů</t>
  </si>
  <si>
    <t>58344171</t>
  </si>
  <si>
    <t>štěrkodrť frakce 0/32</t>
  </si>
  <si>
    <t>1123557471</t>
  </si>
  <si>
    <t>181951114</t>
  </si>
  <si>
    <t>Úprava pláně vyrovnáním výškových rozdílů strojně v hornině třídy těžitelnosti II, skupiny 4 a 5 se zhutněním</t>
  </si>
  <si>
    <t>1236999473</t>
  </si>
  <si>
    <t>https://podminky.urs.cz/item/CS_URS_2022_01/181951114</t>
  </si>
  <si>
    <t>460871145</t>
  </si>
  <si>
    <t>Podklad vozovek a chodníků včetně rozprostření a úpravy ze štěrkodrti, včetně zhutnění, tloušťky přes 20 do 25 cm</t>
  </si>
  <si>
    <t>527123382</t>
  </si>
  <si>
    <t>https://podminky.urs.cz/item/CS_URS_2022_01/460871145</t>
  </si>
  <si>
    <t>460911122</t>
  </si>
  <si>
    <t>Očištění vybouraných prvků z vozovek a chodníků kostek nebo dlaždic od spojovacího materiálu s původní výplní spár kamenivem, s odklizením a uložením na vzdálenost 3 m dlaždic betonových tvarovaných nebo zámkových</t>
  </si>
  <si>
    <t>1668519511</t>
  </si>
  <si>
    <t>https://podminky.urs.cz/item/CS_URS_2022_01/460911122</t>
  </si>
  <si>
    <t>460921221</t>
  </si>
  <si>
    <t>Vyspravení krytu po překopech kladení dlažby pro pokládání kabelů, včetně rozprostření, urovnání a zhutnění podkladu a provedení lože z kameniva těženého z dlaždic betonových čtyřhranných</t>
  </si>
  <si>
    <t>-601299760</t>
  </si>
  <si>
    <t>https://podminky.urs.cz/item/CS_URS_2022_01/460921221</t>
  </si>
  <si>
    <t>Poznámka k položce:_x000d_
pokládka stávající dlažky</t>
  </si>
  <si>
    <t>468022221</t>
  </si>
  <si>
    <t>Vytrhání dlažby včetně ručního rozebrání, vytřídění, odhozu na hromady nebo naložení na dopravní prostředek a očistění kostek nebo dlaždic kladené do malty z dlaždic zámkových, spáry nezalité</t>
  </si>
  <si>
    <t>-2014476895</t>
  </si>
  <si>
    <t>https://podminky.urs.cz/item/CS_URS_2022_01/468022221</t>
  </si>
  <si>
    <t>SO 11-86-01 - Kostelec nad Orlicí, úprava napájení NN a osvětlení</t>
  </si>
  <si>
    <t>ZAŘ - Zařízení - rozvaděče, výzbroj</t>
  </si>
  <si>
    <t xml:space="preserve">    a - Montáž - žlaby, chráničky</t>
  </si>
  <si>
    <t xml:space="preserve">    b - Montáž - kabelizace</t>
  </si>
  <si>
    <t xml:space="preserve">    c - Montáž - rozvaděče, výzbroj</t>
  </si>
  <si>
    <t>ZAŘ</t>
  </si>
  <si>
    <t>Zařízení - rozvaděče, výzbroj</t>
  </si>
  <si>
    <t>967328002</t>
  </si>
  <si>
    <t>Poznámka k položce:_x000d_
RP4035</t>
  </si>
  <si>
    <t>7493600980</t>
  </si>
  <si>
    <t>Kabelové a zásuvkové skříně, elektroměrové rozvaděče Prázdné skříně a pilíře v provedení kompaktní pilíř plastová, venkovní min. IP44, šíře 660 - 1060 mm, výška do 800mm, hloubka do 320mm</t>
  </si>
  <si>
    <t>-1877179451</t>
  </si>
  <si>
    <t>Poznámka k položce:_x000d_
KS1/RZZ - cena dle ceníku OTSKP</t>
  </si>
  <si>
    <t>7494005060</t>
  </si>
  <si>
    <t>Kompaktní jističe Kompaktní jističe Jističe do 250A Nadproudové spouště charakteristika motorová M, In 250 A, nastavení IR 100 - 250 A, např. pro BD250</t>
  </si>
  <si>
    <t>-118168476</t>
  </si>
  <si>
    <t>7494007794</t>
  </si>
  <si>
    <t>Pojistkové systémy Řadové pojistkové odpínače Řadové pojistkové odpínače velikosti 1 do 250 A Ie 250 A (325 A/ZP1), Ue 690 V, 3pól. provedení se signalizací stavu pojistek, M10 - šrouby přiloženy</t>
  </si>
  <si>
    <t>-1806413452</t>
  </si>
  <si>
    <t>7494008426</t>
  </si>
  <si>
    <t>Pojistkové systémy Výkonové pojistkové vložky Pojistkové vložky Nožové pojistkové vložky, velikost 1 In 160A, Un AC 500 V / DC 440 V, velikost 1, gG - charakteristika pro všeobecné použití, Cd/Pb free</t>
  </si>
  <si>
    <t>1229422618</t>
  </si>
  <si>
    <t>7494008422</t>
  </si>
  <si>
    <t>Pojistkové systémy Výkonové pojistkové vložky Pojistkové vložky Nožové pojistkové vložky, velikost 1 In 100A, Un AC 500 V / DC 440 V, velikost 1, gG - charakteristika pro všeobecné použití, Cd/Pb free</t>
  </si>
  <si>
    <t>1730015284</t>
  </si>
  <si>
    <t>1082984666</t>
  </si>
  <si>
    <t>7494003126</t>
  </si>
  <si>
    <t>Modulární přístroje Jističe do 80 A; 10 kA 1-pólové In 13 A, Ue AC 230 V / DC 72 V, charakteristika B, 1pól, Icn 10 kA</t>
  </si>
  <si>
    <t>454405125</t>
  </si>
  <si>
    <t>7494004766</t>
  </si>
  <si>
    <t>Kompaktní jističe Kompaktní jističe do 160A 3-pól 3pól, In 20 A, Icu 25 kA, charakteristika distribuční D, nastavení IR 16 - 20 A, Cu/Al kabely 2,5 - 95 mm2</t>
  </si>
  <si>
    <t>-665764742</t>
  </si>
  <si>
    <t>7494004768</t>
  </si>
  <si>
    <t>Kompaktní jističe Kompaktní jističe do 160A 3-pól 3pól, In 25 A, Icu 25 kA, charakteristika distribuční D, nastavení IR 20 - 25 A, Cu/Al kabely 2,5 - 95 mm2</t>
  </si>
  <si>
    <t>-1939305794</t>
  </si>
  <si>
    <t>7494004770</t>
  </si>
  <si>
    <t>Kompaktní jističe Kompaktní jističe do 160A 3-pól 3pól, In 32 A, Icu 25 kA, charakteristika distribuční D, nastavení IR 25 - 32 A, Cu/Al kabely 2,5 - 95 mm2</t>
  </si>
  <si>
    <t>-1595395851</t>
  </si>
  <si>
    <t>7494004774</t>
  </si>
  <si>
    <t>Kompaktní jističe Kompaktní jističe do 160A 3-pól 3pól, In 50 A, Icu 25 kA, charakteristika distribuční D, nastavení IR 40 - 50 A, Cu/Al kabely 2,5 - 95 mm2</t>
  </si>
  <si>
    <t>1083235394</t>
  </si>
  <si>
    <t>7494004776</t>
  </si>
  <si>
    <t>Kompaktní jističe Kompaktní jističe do 160A 3-pól 3pól, In 63 A, Icu 25 kA, charakteristika distribuční D, nastavení IR 50 - 63 A, Cu/Al kabely 2,5 - 95 mm2</t>
  </si>
  <si>
    <t>-230980194</t>
  </si>
  <si>
    <t>7494004778</t>
  </si>
  <si>
    <t>Kompaktní jističe Kompaktní jističe do 160A 3-pól 3pól, In 80 A, Icu 25 kA, charakteristika distribuční D, nastavení IR 63 - 80 A, Cu/Al kabely 2,5 - 95 mm2</t>
  </si>
  <si>
    <t>-635345904</t>
  </si>
  <si>
    <t>7494004780</t>
  </si>
  <si>
    <t>Kompaktní jističe Kompaktní jističe do 160A 3-pól 3pól, In 100 A, Icu 25 kA, charakteristika distribuční D, nastavení IR 80 - 100 A, Cu/Al kabely 2,5 - 95 mm2</t>
  </si>
  <si>
    <t>-818742372</t>
  </si>
  <si>
    <t>7494004546</t>
  </si>
  <si>
    <t>Modulární přístroje Ostatní přístroje -modulární přístroje Vypínače In 63 A, Ue DC 1000 V, 4pól, šířka 4 moduly, náhrada za např. 5TE2 515-1</t>
  </si>
  <si>
    <t>1589631119</t>
  </si>
  <si>
    <t>7494010306</t>
  </si>
  <si>
    <t>Přístroje pro spínání a ovládání Měřící přístroje, elektroměry Elektroměry DTS 353-M 100A</t>
  </si>
  <si>
    <t>1842931933</t>
  </si>
  <si>
    <t>7494010524</t>
  </si>
  <si>
    <t>Přístroje pro spínání a ovládání Svornice a pomocný materiál Svornice Svorka OL 240 přípojnicová</t>
  </si>
  <si>
    <t>1351137569</t>
  </si>
  <si>
    <t>7494010470</t>
  </si>
  <si>
    <t>Přístroje pro spínání a ovládání Svornice a pomocný materiál Svornice Svorka OTL 95/1 šedá</t>
  </si>
  <si>
    <t>-1872832086</t>
  </si>
  <si>
    <t>379124451</t>
  </si>
  <si>
    <t>7491205700</t>
  </si>
  <si>
    <t>Elektroinstalační materiál Zásuvky instalační Zásuvka3 fázová 400V/32A montáž do rozváděče, 5 pólová</t>
  </si>
  <si>
    <t>954990342</t>
  </si>
  <si>
    <t>7494004082</t>
  </si>
  <si>
    <t>Modulární přístroje Přepěťové ochrany Svodiče bleskových proudů typ 1, Iimp 25 kA, Uc AC 350 V, výměnné moduly, se signalizací, jiskřiště, 3pól</t>
  </si>
  <si>
    <t>316167488</t>
  </si>
  <si>
    <t>48550266</t>
  </si>
  <si>
    <t>7494010436</t>
  </si>
  <si>
    <t>Přístroje pro spínání a ovládání Svornice a pomocný materiál Svornice Svorka RSA 70 A řadová bílá</t>
  </si>
  <si>
    <t>728573084</t>
  </si>
  <si>
    <t>7494010432</t>
  </si>
  <si>
    <t>Přístroje pro spínání a ovládání Svornice a pomocný materiál Svornice Svorka RSA 35 A řadová bílá</t>
  </si>
  <si>
    <t>1750971672</t>
  </si>
  <si>
    <t>-1526862515</t>
  </si>
  <si>
    <t>7492501880</t>
  </si>
  <si>
    <t>Kabely, vodiče, šňůry Cu - nn Kabel silový 4 a 5-žílový Cu, plastová izolace CYKY 4J16 (4Bx16)</t>
  </si>
  <si>
    <t>36357596</t>
  </si>
  <si>
    <t>7492600210</t>
  </si>
  <si>
    <t>Kabely, vodiče, šňůry Al - nn Kabel silový 4 a 5-žílový, plastová izolace 1-AYKY 4x35</t>
  </si>
  <si>
    <t>-1084695883</t>
  </si>
  <si>
    <t>7492600140</t>
  </si>
  <si>
    <t>Kabely, vodiče, šňůry Al - nn Kabel silový 4 a 5-žílový, plastová izolace 1-AYKY 3x95+70</t>
  </si>
  <si>
    <t>-1608700602</t>
  </si>
  <si>
    <t>7492600240</t>
  </si>
  <si>
    <t>Kabely, vodiče, šňůry Al - nn Kabel silový 4 a 5-žílový, plastová izolace 1-AYKY 4x95</t>
  </si>
  <si>
    <t>1520389158</t>
  </si>
  <si>
    <t>Poznámka k položce:_x000d_
kabel WL222 - z KS1/RZZ do RP4035</t>
  </si>
  <si>
    <t>7491510060</t>
  </si>
  <si>
    <t>Protipožární a kabelové ucpávky Protipožární ucpávky a tmely stěnou / stropem, tl. do 50cm, do EI 90 min.</t>
  </si>
  <si>
    <t>-942019371</t>
  </si>
  <si>
    <t>-694670398</t>
  </si>
  <si>
    <t>-1002708184</t>
  </si>
  <si>
    <t>-846424339</t>
  </si>
  <si>
    <t>-191831646</t>
  </si>
  <si>
    <t>-1768451846</t>
  </si>
  <si>
    <t>-279905197</t>
  </si>
  <si>
    <t>569929641</t>
  </si>
  <si>
    <t>1125092883</t>
  </si>
  <si>
    <t>-536316779</t>
  </si>
  <si>
    <t>1075603535</t>
  </si>
  <si>
    <t>843968814</t>
  </si>
  <si>
    <t>7491600100</t>
  </si>
  <si>
    <t>Uzemnění Vnitřní Svorka OBO 1809 ekvipotenciální</t>
  </si>
  <si>
    <t>-1415401995</t>
  </si>
  <si>
    <t>-1350650442</t>
  </si>
  <si>
    <t>-611053607</t>
  </si>
  <si>
    <t>1478924798</t>
  </si>
  <si>
    <t>750710694</t>
  </si>
  <si>
    <t>-1754689832</t>
  </si>
  <si>
    <t>-662701447</t>
  </si>
  <si>
    <t>Montáž - žlaby, chráničky</t>
  </si>
  <si>
    <t>1928230967</t>
  </si>
  <si>
    <t>-223695696</t>
  </si>
  <si>
    <t>Montáž - kabelizace</t>
  </si>
  <si>
    <t>1524572289</t>
  </si>
  <si>
    <t>2123880154</t>
  </si>
  <si>
    <t>-362722092</t>
  </si>
  <si>
    <t>1197409682</t>
  </si>
  <si>
    <t>-280558321</t>
  </si>
  <si>
    <t>1870469443</t>
  </si>
  <si>
    <t>7491552012</t>
  </si>
  <si>
    <t>Montáž protipožárních ucpávek a tmelů protipožární ucpávka stěnou nebo stropem tloušťky do 50 cm, do EI 90 min. - protipožární ucpávky včetně příslušenství, vyhotovení a dodání atestu</t>
  </si>
  <si>
    <t>-1937342078</t>
  </si>
  <si>
    <t>2057808853</t>
  </si>
  <si>
    <t>Montáž - rozvaděče, výzbroj</t>
  </si>
  <si>
    <t>7493656015</t>
  </si>
  <si>
    <t>Montáž zásuvkových skříní venkovních na pilíři - skříň obsahuje vstupní svorky pro kabel do 120 mm2, hlavní vypínač, jističe, proudové chrániče, zásuvky, elektrovýzbroj, včetně propojení, provedení zkoušek, dodání atestů a revizní zprávy včetně kusové zkoušky, neobsahuje cenu za zemní práce</t>
  </si>
  <si>
    <t>-372504246</t>
  </si>
  <si>
    <t>-183677350</t>
  </si>
  <si>
    <t>1431893305</t>
  </si>
  <si>
    <t>7494456517</t>
  </si>
  <si>
    <t>Montáž řadových pojistkových odpínačů pro nožové pojistky do 250 A třípólové velikosti 1 - včetně 2 ks připojovacích sad do rozvaděče nebo skříně</t>
  </si>
  <si>
    <t>1829243051</t>
  </si>
  <si>
    <t>7494554015</t>
  </si>
  <si>
    <t>Montáž skříní pro silové spínače krytí IP do 65 do 63 A třípólové - čtyřpólové</t>
  </si>
  <si>
    <t>190346645</t>
  </si>
  <si>
    <t>7494658012</t>
  </si>
  <si>
    <t>Montáž elektroměrů trojfázových - do rozvaděče nebo skříně</t>
  </si>
  <si>
    <t>1241633539</t>
  </si>
  <si>
    <t>7494751010</t>
  </si>
  <si>
    <t>Montáž svodičů přepětí pro sítě nn - typ 1 (třída B) pro třífázové sítě - do rozvaděče nebo skříně</t>
  </si>
  <si>
    <t>1047885212</t>
  </si>
  <si>
    <t>-827284146</t>
  </si>
  <si>
    <t>7494756016</t>
  </si>
  <si>
    <t>Montáž svornic řadových nn včetně upevnění a štítku pro Cu/Al vodiče do 16 mm2 - do rozvaděče nebo skříně</t>
  </si>
  <si>
    <t>-1667385290</t>
  </si>
  <si>
    <t>7494756018</t>
  </si>
  <si>
    <t>Montáž svornic řadových nn včetně upevnění a štítku pro Cu/Al vodiče do 50 mm2 - do rozvaděče nebo skříně</t>
  </si>
  <si>
    <t>781649171</t>
  </si>
  <si>
    <t>7494756020</t>
  </si>
  <si>
    <t>Montáž svornic řadových nn včetně upevnění a štítku pro Cu/Al vodiče do 95 mm2 - do rozvaděče nebo skříně</t>
  </si>
  <si>
    <t>-456231702</t>
  </si>
  <si>
    <t>7494756034</t>
  </si>
  <si>
    <t>Montáž svornic silové nn včetně upevnění a štítku pro Cu/Al vodiče 10 - 300 mm2 - do rozvaděče nebo skříně</t>
  </si>
  <si>
    <t>-2038380914</t>
  </si>
  <si>
    <t>79328887</t>
  </si>
  <si>
    <t>-200145796</t>
  </si>
  <si>
    <t>953806659</t>
  </si>
  <si>
    <t>7494352010</t>
  </si>
  <si>
    <t>Montáž spínacích bloků kompaktních jističů 160 A (do 25 kA) s nadproudovou spouští do 80 A - včetně 2 ks připojovacích sad pro kabely, pasy do rozvaděče nebo skříně</t>
  </si>
  <si>
    <t>-1336266381</t>
  </si>
  <si>
    <t>7494352012</t>
  </si>
  <si>
    <t>Montáž spínacích bloků kompaktních jističů 160 A (do 25 kA) s nadproudovou spouští 100 - 160 A - včetně 2 ks připojovacích sad pro kabely, pasy do rozvaděče nebo skříně</t>
  </si>
  <si>
    <t>2126920566</t>
  </si>
  <si>
    <t>941754564</t>
  </si>
  <si>
    <t>7494458010</t>
  </si>
  <si>
    <t>Montáž nožových pojistkových vložek velikosti 000, 1, 2, 3, 4a</t>
  </si>
  <si>
    <t>1021692743</t>
  </si>
  <si>
    <t>7494271015</t>
  </si>
  <si>
    <t>Demontáž rozvaděčů 1 kusu pole nn - včetně demontáže přívodních, vývodových kabelů, rámu apod., včetně nakládky rozvaděče na určený prostředek</t>
  </si>
  <si>
    <t>-1582043713</t>
  </si>
  <si>
    <t>731583676</t>
  </si>
  <si>
    <t>1601796025</t>
  </si>
  <si>
    <t>SO 11-86-01_01 - Kostelec nad Orlicí, úprava napájení NN a osvětlení - zemní práce</t>
  </si>
  <si>
    <t xml:space="preserve">    c - Stavební práce</t>
  </si>
  <si>
    <t>2066993857</t>
  </si>
  <si>
    <t>-1555668063</t>
  </si>
  <si>
    <t>1244738533</t>
  </si>
  <si>
    <t>105858275</t>
  </si>
  <si>
    <t>905409330</t>
  </si>
  <si>
    <t>1629626836</t>
  </si>
  <si>
    <t>-1139108940</t>
  </si>
  <si>
    <t>-966690918</t>
  </si>
  <si>
    <t>430309037</t>
  </si>
  <si>
    <t>-1446128142</t>
  </si>
  <si>
    <t>-201138885</t>
  </si>
  <si>
    <t>19*1,03 'Přepočtené koeficientem množství</t>
  </si>
  <si>
    <t>-1141083830</t>
  </si>
  <si>
    <t>-117599690</t>
  </si>
  <si>
    <t>460892121</t>
  </si>
  <si>
    <t>Osazení obrubníku se zřízením lože, s vyplněním a zatřením spár betonového chodníkového ležatého, do lože z betonu prostého</t>
  </si>
  <si>
    <t>-1352745346</t>
  </si>
  <si>
    <t>https://podminky.urs.cz/item/CS_URS_2022_01/460892121</t>
  </si>
  <si>
    <t>-2073015523</t>
  </si>
  <si>
    <t>-1267108751</t>
  </si>
  <si>
    <t>468011132</t>
  </si>
  <si>
    <t>Odstranění podkladů nebo krytů komunikací včetně rozpojení na kusy a zarovnání styčné spáry z betonu prostého, tloušťky přes 15 do 30 cm</t>
  </si>
  <si>
    <t>379667456</t>
  </si>
  <si>
    <t>https://podminky.urs.cz/item/CS_URS_2022_01/468011132</t>
  </si>
  <si>
    <t>2081207110</t>
  </si>
  <si>
    <t>468031111</t>
  </si>
  <si>
    <t>Vytrhání obrub s odkopáním horniny a lože, s odhozením nebo naložením na dopravní prostředek ležatých chodníkových</t>
  </si>
  <si>
    <t>-341924851</t>
  </si>
  <si>
    <t>https://podminky.urs.cz/item/CS_URS_2022_01/468031111</t>
  </si>
  <si>
    <t>59217017</t>
  </si>
  <si>
    <t>obrubník betonový chodníkový 1000x100x250mm</t>
  </si>
  <si>
    <t>-595869470</t>
  </si>
  <si>
    <t>1568764698</t>
  </si>
  <si>
    <t>58932909</t>
  </si>
  <si>
    <t>beton C 20/25 X0XC2 kamenivo frakce 0/16</t>
  </si>
  <si>
    <t>-1968813795</t>
  </si>
  <si>
    <t>Stavební práce</t>
  </si>
  <si>
    <t>460941233</t>
  </si>
  <si>
    <t>Vyplnění rýh vyplnění a omítnutí rýh ve stěnách hloubky přes 5 do 7 cm a šířky přes 10 do 15 cm</t>
  </si>
  <si>
    <t>652470808</t>
  </si>
  <si>
    <t>https://podminky.urs.cz/item/CS_URS_2022_01/460941233</t>
  </si>
  <si>
    <t>460952394</t>
  </si>
  <si>
    <t>Vyplnění otvorů zazdívka otvorů ve zdivu cihlami pálenými plochy přes 0,0225 do 0,09 m2 a tloušťky přes 45 do 60 cm</t>
  </si>
  <si>
    <t>-1287612262</t>
  </si>
  <si>
    <t>https://podminky.urs.cz/item/CS_URS_2022_01/460952394</t>
  </si>
  <si>
    <t>468061122</t>
  </si>
  <si>
    <t>Bourání pilíře pro rozvod nn ze zdiva cihelného včetně úpravy terénu skříně výšky přes 60 do 105 cm, šířky přes 90 do 150 cm</t>
  </si>
  <si>
    <t>1660949188</t>
  </si>
  <si>
    <t>https://podminky.urs.cz/item/CS_URS_2022_01/468061122</t>
  </si>
  <si>
    <t>468081324</t>
  </si>
  <si>
    <t>Vybourání otvorů ve zdivu cihelném plochy přes 0,0225 do 0,09 m2 a tloušťky přes 45 do 60 cm</t>
  </si>
  <si>
    <t>1168267193</t>
  </si>
  <si>
    <t>https://podminky.urs.cz/item/CS_URS_2022_01/468081324</t>
  </si>
  <si>
    <t>LBC.BC2102251200V</t>
  </si>
  <si>
    <t>102 - Jádrová omítka vápenná, 25 kg</t>
  </si>
  <si>
    <t>-2113515855</t>
  </si>
  <si>
    <t xml:space="preserve">Poznámka k položce:_x000d_
Omítání všech klasických stavebních materiálů – vytváření podkladu pod štukové a šlechtěné omítky. Vhodná pro ruční zpracování pouze ve vnitřním prostředí. Povrch lze stočit hladítkem bez dodatečné povrchové úpravy štukovou omítkou (nutno počítat s hrubším povrchem). Ideální pro zatírání vrchní strany hurdiskových stropů před betonáží._x000d_
</t>
  </si>
  <si>
    <t>468101133</t>
  </si>
  <si>
    <t>Vysekání rýh pro montáž trubek a kabelů v kamenných nebo betonových zdech hloubky přes 5 do 7 cm a šířky přes 10 do 15 cm</t>
  </si>
  <si>
    <t>-1589816090</t>
  </si>
  <si>
    <t>https://podminky.urs.cz/item/CS_URS_2022_01/468101133</t>
  </si>
  <si>
    <t>-735656601</t>
  </si>
  <si>
    <t>-377888865</t>
  </si>
  <si>
    <t>35442230</t>
  </si>
  <si>
    <t>krabice pro zkušební svorku do zateplení univerzální - bílé víko</t>
  </si>
  <si>
    <t>-2059901428</t>
  </si>
  <si>
    <t>PS 100 - VON</t>
  </si>
  <si>
    <t>VRN - Vedlejší rozpočtové náklady</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</si>
  <si>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</si>
  <si>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</si>
  <si>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-947426196</t>
  </si>
  <si>
    <t>Poznámka k položce:_x000d_
Měrnou jednotkou je t přepravovaného materiálu._x000d_
odvoz zeminy z výkopu na skládku</t>
  </si>
  <si>
    <t>PS 01-14</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</si>
  <si>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</si>
  <si>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</si>
  <si>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-1699462736</t>
  </si>
  <si>
    <t>9902900100</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</si>
  <si>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</si>
  <si>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-1213284952</t>
  </si>
  <si>
    <t>9903200100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</si>
  <si>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</si>
  <si>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199612560</t>
  </si>
  <si>
    <t>Poznámka k položce:_x000d_
Dvoucestný bagr</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</si>
  <si>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</si>
  <si>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</si>
  <si>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-1535488780</t>
  </si>
  <si>
    <t>9909000100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</si>
  <si>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</si>
  <si>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1043400900</t>
  </si>
  <si>
    <t>9909000200</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</si>
  <si>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</si>
  <si>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875670659</t>
  </si>
  <si>
    <t>9909000500</t>
  </si>
  <si>
    <t>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</si>
  <si>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-42875550</t>
  </si>
  <si>
    <t>VRN</t>
  </si>
  <si>
    <t>Vedlejší rozpočtové náklady</t>
  </si>
  <si>
    <t>022101001</t>
  </si>
  <si>
    <t>Geodetické práce Geodetické práce před opravou</t>
  </si>
  <si>
    <t>1024</t>
  </si>
  <si>
    <t>-687963781</t>
  </si>
  <si>
    <t>022101021</t>
  </si>
  <si>
    <t>Geodetické práce Geodetické práce po ukončení opravy</t>
  </si>
  <si>
    <t>600665293</t>
  </si>
  <si>
    <t>022102001</t>
  </si>
  <si>
    <t>Geodetické práce Geodetické práce elektrického zařízení</t>
  </si>
  <si>
    <t>-1722829986</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</si>
  <si>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</si>
  <si>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</si>
  <si>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2080006455</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</si>
  <si>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</si>
  <si>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</si>
  <si>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1310062247</t>
  </si>
  <si>
    <t>024101301</t>
  </si>
  <si>
    <t>Inženýrská činnost posudky (např. statické aj.) a dozory</t>
  </si>
  <si>
    <t>-1403377437</t>
  </si>
  <si>
    <t>024101401</t>
  </si>
  <si>
    <t>Inženýrská činnost koordinační a kompletační činnost</t>
  </si>
  <si>
    <t>-1735785081</t>
  </si>
  <si>
    <t>Poznámka k položce:_x000d_
autorský dozor projektanta</t>
  </si>
  <si>
    <t>033121001</t>
  </si>
  <si>
    <t>Provozní vlivy Rušení prací železničním provozem širá trať nebo dopravny s kolejovým rozvětvením s počtem vlaků za směnu 8,5 hod. do 25</t>
  </si>
  <si>
    <t>2076850326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</si>
</sst>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7"/>
      <color rgb="FF979797"/>
      <name val="Arial CE"/>
    </font>
    <font>
      <i/>
      <u/>
      <sz val="7"/>
      <color rgb="FF979797"/>
      <name val="Calibri"/>
      <scheme val="minor"/>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0" fontId="29" fillId="0" borderId="0" xfId="1" applyFont="1" applyAlignment="1">
      <alignment horizontal="center"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0" fillId="0" borderId="0" xfId="0" applyFont="1" applyAlignment="1">
      <alignment horizontal="left" vertical="center"/>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0" borderId="0" xfId="0" applyFont="1" applyAlignment="1" applyProtection="1">
      <alignment horizontal="lef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4" fillId="2" borderId="19" xfId="0" applyFont="1" applyFill="1" applyBorder="1" applyAlignment="1" applyProtection="1">
      <alignment horizontal="left" vertical="center"/>
      <protection locked="0"/>
    </xf>
    <xf numFmtId="0" fontId="34" fillId="0" borderId="20" xfId="0" applyFont="1" applyBorder="1" applyAlignment="1" applyProtection="1">
      <alignment horizontal="center" vertical="center"/>
    </xf>
    <xf numFmtId="0" fontId="1" fillId="0" borderId="0" xfId="0" applyFont="1" applyAlignment="1">
      <alignment horizontal="left" vertical="top"/>
    </xf>
    <xf numFmtId="0" fontId="2" fillId="0" borderId="0" xfId="0" applyFont="1" applyAlignment="1">
      <alignment horizontal="left" vertical="top"/>
    </xf>
    <xf numFmtId="167" fontId="21" fillId="2" borderId="22" xfId="0" applyNumberFormat="1" applyFont="1" applyFill="1" applyBorder="1" applyAlignment="1" applyProtection="1">
      <alignment vertical="center"/>
      <protection locked="0"/>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9" fillId="0" borderId="0" xfId="0" applyFont="1" applyAlignment="1" applyProtection="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2_01/310237241" TargetMode="External" /><Relationship Id="rId2" Type="http://schemas.openxmlformats.org/officeDocument/2006/relationships/hyperlink" Target="https://podminky.urs.cz/item/CS_URS_2022_01/310239211" TargetMode="External" /><Relationship Id="rId3" Type="http://schemas.openxmlformats.org/officeDocument/2006/relationships/hyperlink" Target="https://podminky.urs.cz/item/CS_URS_2022_01/346244371" TargetMode="External" /><Relationship Id="rId4" Type="http://schemas.openxmlformats.org/officeDocument/2006/relationships/hyperlink" Target="https://podminky.urs.cz/item/CS_URS_2022_01/611131121" TargetMode="External" /><Relationship Id="rId5" Type="http://schemas.openxmlformats.org/officeDocument/2006/relationships/hyperlink" Target="https://podminky.urs.cz/item/CS_URS_2022_01/611311131" TargetMode="External" /><Relationship Id="rId6" Type="http://schemas.openxmlformats.org/officeDocument/2006/relationships/hyperlink" Target="https://podminky.urs.cz/item/CS_URS_2022_01/611325422" TargetMode="External" /><Relationship Id="rId7" Type="http://schemas.openxmlformats.org/officeDocument/2006/relationships/hyperlink" Target="https://podminky.urs.cz/item/CS_URS_2022_01/612131101" TargetMode="External" /><Relationship Id="rId8" Type="http://schemas.openxmlformats.org/officeDocument/2006/relationships/hyperlink" Target="https://podminky.urs.cz/item/CS_URS_2022_01/612131121" TargetMode="External" /><Relationship Id="rId9" Type="http://schemas.openxmlformats.org/officeDocument/2006/relationships/hyperlink" Target="https://podminky.urs.cz/item/CS_URS_2022_01/612311131" TargetMode="External" /><Relationship Id="rId10" Type="http://schemas.openxmlformats.org/officeDocument/2006/relationships/hyperlink" Target="https://podminky.urs.cz/item/CS_URS_2022_01/612321111" TargetMode="External" /><Relationship Id="rId11" Type="http://schemas.openxmlformats.org/officeDocument/2006/relationships/hyperlink" Target="https://podminky.urs.cz/item/CS_URS_2022_01/612321141" TargetMode="External" /><Relationship Id="rId12" Type="http://schemas.openxmlformats.org/officeDocument/2006/relationships/hyperlink" Target="https://podminky.urs.cz/item/CS_URS_2022_01/612325302" TargetMode="External" /><Relationship Id="rId13" Type="http://schemas.openxmlformats.org/officeDocument/2006/relationships/hyperlink" Target="https://podminky.urs.cz/item/CS_URS_2022_01/612325422" TargetMode="External" /><Relationship Id="rId14" Type="http://schemas.openxmlformats.org/officeDocument/2006/relationships/hyperlink" Target="https://podminky.urs.cz/item/CS_URS_2022_01/949101111" TargetMode="External" /><Relationship Id="rId15" Type="http://schemas.openxmlformats.org/officeDocument/2006/relationships/hyperlink" Target="https://podminky.urs.cz/item/CS_URS_2022_01/952901111" TargetMode="External" /><Relationship Id="rId16" Type="http://schemas.openxmlformats.org/officeDocument/2006/relationships/hyperlink" Target="https://podminky.urs.cz/item/CS_URS_2022_01/965081611" TargetMode="External" /><Relationship Id="rId17" Type="http://schemas.openxmlformats.org/officeDocument/2006/relationships/hyperlink" Target="https://podminky.urs.cz/item/CS_URS_2022_01/735111810" TargetMode="External" /><Relationship Id="rId18" Type="http://schemas.openxmlformats.org/officeDocument/2006/relationships/hyperlink" Target="https://podminky.urs.cz/item/CS_URS_2022_01/968062354" TargetMode="External" /><Relationship Id="rId19" Type="http://schemas.openxmlformats.org/officeDocument/2006/relationships/hyperlink" Target="https://podminky.urs.cz/item/CS_URS_2022_01/968062455" TargetMode="External" /><Relationship Id="rId20" Type="http://schemas.openxmlformats.org/officeDocument/2006/relationships/hyperlink" Target="https://podminky.urs.cz/item/CS_URS_2022_01/968072456" TargetMode="External" /><Relationship Id="rId21" Type="http://schemas.openxmlformats.org/officeDocument/2006/relationships/hyperlink" Target="https://podminky.urs.cz/item/CS_URS_2022_01/766660461" TargetMode="External" /><Relationship Id="rId22" Type="http://schemas.openxmlformats.org/officeDocument/2006/relationships/hyperlink" Target="https://podminky.urs.cz/item/CS_URS_2022_01/767510111" TargetMode="External" /><Relationship Id="rId23" Type="http://schemas.openxmlformats.org/officeDocument/2006/relationships/hyperlink" Target="https://podminky.urs.cz/item/CS_URS_2022_01/789421531" TargetMode="External" /><Relationship Id="rId24" Type="http://schemas.openxmlformats.org/officeDocument/2006/relationships/hyperlink" Target="https://podminky.urs.cz/item/CS_URS_2022_01/998767201" TargetMode="External" /><Relationship Id="rId25" Type="http://schemas.openxmlformats.org/officeDocument/2006/relationships/hyperlink" Target="https://podminky.urs.cz/item/CS_URS_2022_01/776111116" TargetMode="External" /><Relationship Id="rId26" Type="http://schemas.openxmlformats.org/officeDocument/2006/relationships/hyperlink" Target="https://podminky.urs.cz/item/CS_URS_2022_01/776111311" TargetMode="External" /><Relationship Id="rId27" Type="http://schemas.openxmlformats.org/officeDocument/2006/relationships/hyperlink" Target="https://podminky.urs.cz/item/CS_URS_2022_01/776121311" TargetMode="External" /><Relationship Id="rId28" Type="http://schemas.openxmlformats.org/officeDocument/2006/relationships/hyperlink" Target="https://podminky.urs.cz/item/CS_URS_2022_01/776121321" TargetMode="External" /><Relationship Id="rId29" Type="http://schemas.openxmlformats.org/officeDocument/2006/relationships/hyperlink" Target="https://podminky.urs.cz/item/CS_URS_2022_01/776141112" TargetMode="External" /><Relationship Id="rId30" Type="http://schemas.openxmlformats.org/officeDocument/2006/relationships/hyperlink" Target="https://podminky.urs.cz/item/CS_URS_2022_01/776201812" TargetMode="External" /><Relationship Id="rId31" Type="http://schemas.openxmlformats.org/officeDocument/2006/relationships/hyperlink" Target="https://podminky.urs.cz/item/CS_URS_2022_01/776221111" TargetMode="External" /><Relationship Id="rId32" Type="http://schemas.openxmlformats.org/officeDocument/2006/relationships/hyperlink" Target="https://podminky.urs.cz/item/CS_URS_2022_01/776221121" TargetMode="External" /><Relationship Id="rId33" Type="http://schemas.openxmlformats.org/officeDocument/2006/relationships/hyperlink" Target="https://podminky.urs.cz/item/CS_URS_2022_01/776421111" TargetMode="External" /><Relationship Id="rId34" Type="http://schemas.openxmlformats.org/officeDocument/2006/relationships/hyperlink" Target="https://podminky.urs.cz/item/CS_URS_2022_01/776421711" TargetMode="External" /><Relationship Id="rId35" Type="http://schemas.openxmlformats.org/officeDocument/2006/relationships/hyperlink" Target="https://podminky.urs.cz/item/CS_URS_2022_01/776991121" TargetMode="External" /><Relationship Id="rId36" Type="http://schemas.openxmlformats.org/officeDocument/2006/relationships/hyperlink" Target="https://podminky.urs.cz/item/CS_URS_2022_01/998776201" TargetMode="External" /><Relationship Id="rId37" Type="http://schemas.openxmlformats.org/officeDocument/2006/relationships/hyperlink" Target="https://podminky.urs.cz/item/CS_URS_2022_01/783301313" TargetMode="External" /><Relationship Id="rId38" Type="http://schemas.openxmlformats.org/officeDocument/2006/relationships/hyperlink" Target="https://podminky.urs.cz/item/CS_URS_2022_01/783306807" TargetMode="External" /><Relationship Id="rId39" Type="http://schemas.openxmlformats.org/officeDocument/2006/relationships/hyperlink" Target="https://podminky.urs.cz/item/CS_URS_2022_01/783314203" TargetMode="External" /><Relationship Id="rId40" Type="http://schemas.openxmlformats.org/officeDocument/2006/relationships/hyperlink" Target="https://podminky.urs.cz/item/CS_URS_2022_01/783315101" TargetMode="External" /><Relationship Id="rId41" Type="http://schemas.openxmlformats.org/officeDocument/2006/relationships/hyperlink" Target="https://podminky.urs.cz/item/CS_URS_2022_01/783317101" TargetMode="External" /><Relationship Id="rId42" Type="http://schemas.openxmlformats.org/officeDocument/2006/relationships/hyperlink" Target="https://podminky.urs.cz/item/CS_URS_2022_01/784121001" TargetMode="External" /><Relationship Id="rId43" Type="http://schemas.openxmlformats.org/officeDocument/2006/relationships/hyperlink" Target="https://podminky.urs.cz/item/CS_URS_2022_01/784171101" TargetMode="External" /><Relationship Id="rId44" Type="http://schemas.openxmlformats.org/officeDocument/2006/relationships/hyperlink" Target="https://podminky.urs.cz/item/CS_URS_2022_01/784171111" TargetMode="External" /><Relationship Id="rId45" Type="http://schemas.openxmlformats.org/officeDocument/2006/relationships/hyperlink" Target="https://podminky.urs.cz/item/CS_URS_2022_01/784181121" TargetMode="External" /><Relationship Id="rId46" Type="http://schemas.openxmlformats.org/officeDocument/2006/relationships/hyperlink" Target="https://podminky.urs.cz/item/CS_URS_2022_01/784221101" TargetMode="External" /><Relationship Id="rId4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2_01/460941223" TargetMode="External" /><Relationship Id="rId2" Type="http://schemas.openxmlformats.org/officeDocument/2006/relationships/hyperlink" Target="https://podminky.urs.cz/item/CS_URS_2022_01/460952212" TargetMode="External" /><Relationship Id="rId3" Type="http://schemas.openxmlformats.org/officeDocument/2006/relationships/hyperlink" Target="https://podminky.urs.cz/item/CS_URS_2022_01/468081315" TargetMode="External" /><Relationship Id="rId4" Type="http://schemas.openxmlformats.org/officeDocument/2006/relationships/hyperlink" Target="https://podminky.urs.cz/item/CS_URS_2022_01/468091313" TargetMode="External" /><Relationship Id="rId5" Type="http://schemas.openxmlformats.org/officeDocument/2006/relationships/hyperlink" Target="https://podminky.urs.cz/item/CS_URS_2022_01/468091342" TargetMode="External" /><Relationship Id="rId6" Type="http://schemas.openxmlformats.org/officeDocument/2006/relationships/hyperlink" Target="https://podminky.urs.cz/item/CS_URS_2022_01/468101123" TargetMode="External" /><Relationship Id="rId7"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hyperlink" Target="https://podminky.urs.cz/item/CS_URS_2022_01/460131114" TargetMode="External" /><Relationship Id="rId2" Type="http://schemas.openxmlformats.org/officeDocument/2006/relationships/hyperlink" Target="https://podminky.urs.cz/item/CS_URS_2022_01/460141113" TargetMode="External" /><Relationship Id="rId3" Type="http://schemas.openxmlformats.org/officeDocument/2006/relationships/hyperlink" Target="https://podminky.urs.cz/item/CS_URS_2022_01/460161182" TargetMode="External" /><Relationship Id="rId4" Type="http://schemas.openxmlformats.org/officeDocument/2006/relationships/hyperlink" Target="https://podminky.urs.cz/item/CS_URS_2022_01/460171183" TargetMode="External" /><Relationship Id="rId5" Type="http://schemas.openxmlformats.org/officeDocument/2006/relationships/hyperlink" Target="https://podminky.urs.cz/item/CS_URS_2022_01/460391124" TargetMode="External" /><Relationship Id="rId6" Type="http://schemas.openxmlformats.org/officeDocument/2006/relationships/hyperlink" Target="https://podminky.urs.cz/item/CS_URS_2022_01/460411123" TargetMode="External" /><Relationship Id="rId7" Type="http://schemas.openxmlformats.org/officeDocument/2006/relationships/hyperlink" Target="https://podminky.urs.cz/item/CS_URS_2022_01/460451193" TargetMode="External" /><Relationship Id="rId8" Type="http://schemas.openxmlformats.org/officeDocument/2006/relationships/hyperlink" Target="https://podminky.urs.cz/item/CS_URS_2022_01/460431192" TargetMode="External" /><Relationship Id="rId9" Type="http://schemas.openxmlformats.org/officeDocument/2006/relationships/hyperlink" Target="https://podminky.urs.cz/item/CS_URS_2022_01/460631214" TargetMode="External" /><Relationship Id="rId10" Type="http://schemas.openxmlformats.org/officeDocument/2006/relationships/hyperlink" Target="https://podminky.urs.cz/item/CS_URS_2022_01/460661512" TargetMode="External" /><Relationship Id="rId11" Type="http://schemas.openxmlformats.org/officeDocument/2006/relationships/hyperlink" Target="https://podminky.urs.cz/item/CS_URS_2022_01/181951114" TargetMode="External" /><Relationship Id="rId12" Type="http://schemas.openxmlformats.org/officeDocument/2006/relationships/hyperlink" Target="https://podminky.urs.cz/item/CS_URS_2022_01/460871145" TargetMode="External" /><Relationship Id="rId13" Type="http://schemas.openxmlformats.org/officeDocument/2006/relationships/hyperlink" Target="https://podminky.urs.cz/item/CS_URS_2022_01/460911122" TargetMode="External" /><Relationship Id="rId14" Type="http://schemas.openxmlformats.org/officeDocument/2006/relationships/hyperlink" Target="https://podminky.urs.cz/item/CS_URS_2022_01/460921221" TargetMode="External" /><Relationship Id="rId15" Type="http://schemas.openxmlformats.org/officeDocument/2006/relationships/hyperlink" Target="https://podminky.urs.cz/item/CS_URS_2022_01/468022221" TargetMode="External" /><Relationship Id="rId16"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hyperlink" Target="https://podminky.urs.cz/item/CS_URS_2022_01/460131114" TargetMode="External" /><Relationship Id="rId2" Type="http://schemas.openxmlformats.org/officeDocument/2006/relationships/hyperlink" Target="https://podminky.urs.cz/item/CS_URS_2022_01/460141113" TargetMode="External" /><Relationship Id="rId3" Type="http://schemas.openxmlformats.org/officeDocument/2006/relationships/hyperlink" Target="https://podminky.urs.cz/item/CS_URS_2022_01/460161182" TargetMode="External" /><Relationship Id="rId4" Type="http://schemas.openxmlformats.org/officeDocument/2006/relationships/hyperlink" Target="https://podminky.urs.cz/item/CS_URS_2022_01/460171183" TargetMode="External" /><Relationship Id="rId5" Type="http://schemas.openxmlformats.org/officeDocument/2006/relationships/hyperlink" Target="https://podminky.urs.cz/item/CS_URS_2022_01/460391124" TargetMode="External" /><Relationship Id="rId6" Type="http://schemas.openxmlformats.org/officeDocument/2006/relationships/hyperlink" Target="https://podminky.urs.cz/item/CS_URS_2022_01/460411123" TargetMode="External" /><Relationship Id="rId7" Type="http://schemas.openxmlformats.org/officeDocument/2006/relationships/hyperlink" Target="https://podminky.urs.cz/item/CS_URS_2022_01/460431192" TargetMode="External" /><Relationship Id="rId8" Type="http://schemas.openxmlformats.org/officeDocument/2006/relationships/hyperlink" Target="https://podminky.urs.cz/item/CS_URS_2022_01/460451193" TargetMode="External" /><Relationship Id="rId9" Type="http://schemas.openxmlformats.org/officeDocument/2006/relationships/hyperlink" Target="https://podminky.urs.cz/item/CS_URS_2022_01/460661512" TargetMode="External" /><Relationship Id="rId10" Type="http://schemas.openxmlformats.org/officeDocument/2006/relationships/hyperlink" Target="https://podminky.urs.cz/item/CS_URS_2022_01/460631214" TargetMode="External" /><Relationship Id="rId11" Type="http://schemas.openxmlformats.org/officeDocument/2006/relationships/hyperlink" Target="https://podminky.urs.cz/item/CS_URS_2022_01/181951114" TargetMode="External" /><Relationship Id="rId12" Type="http://schemas.openxmlformats.org/officeDocument/2006/relationships/hyperlink" Target="https://podminky.urs.cz/item/CS_URS_2022_01/460871145" TargetMode="External" /><Relationship Id="rId13" Type="http://schemas.openxmlformats.org/officeDocument/2006/relationships/hyperlink" Target="https://podminky.urs.cz/item/CS_URS_2022_01/460892121" TargetMode="External" /><Relationship Id="rId14" Type="http://schemas.openxmlformats.org/officeDocument/2006/relationships/hyperlink" Target="https://podminky.urs.cz/item/CS_URS_2022_01/460911122" TargetMode="External" /><Relationship Id="rId15" Type="http://schemas.openxmlformats.org/officeDocument/2006/relationships/hyperlink" Target="https://podminky.urs.cz/item/CS_URS_2022_01/460921221" TargetMode="External" /><Relationship Id="rId16" Type="http://schemas.openxmlformats.org/officeDocument/2006/relationships/hyperlink" Target="https://podminky.urs.cz/item/CS_URS_2022_01/468011132" TargetMode="External" /><Relationship Id="rId17" Type="http://schemas.openxmlformats.org/officeDocument/2006/relationships/hyperlink" Target="https://podminky.urs.cz/item/CS_URS_2022_01/468022221" TargetMode="External" /><Relationship Id="rId18" Type="http://schemas.openxmlformats.org/officeDocument/2006/relationships/hyperlink" Target="https://podminky.urs.cz/item/CS_URS_2022_01/468031111" TargetMode="External" /><Relationship Id="rId19" Type="http://schemas.openxmlformats.org/officeDocument/2006/relationships/hyperlink" Target="https://podminky.urs.cz/item/CS_URS_2022_01/460941233" TargetMode="External" /><Relationship Id="rId20" Type="http://schemas.openxmlformats.org/officeDocument/2006/relationships/hyperlink" Target="https://podminky.urs.cz/item/CS_URS_2022_01/460952394" TargetMode="External" /><Relationship Id="rId21" Type="http://schemas.openxmlformats.org/officeDocument/2006/relationships/hyperlink" Target="https://podminky.urs.cz/item/CS_URS_2022_01/468061122" TargetMode="External" /><Relationship Id="rId22" Type="http://schemas.openxmlformats.org/officeDocument/2006/relationships/hyperlink" Target="https://podminky.urs.cz/item/CS_URS_2022_01/468081324" TargetMode="External" /><Relationship Id="rId23" Type="http://schemas.openxmlformats.org/officeDocument/2006/relationships/hyperlink" Target="https://podminky.urs.cz/item/CS_URS_2022_01/468101133" TargetMode="External" /><Relationship Id="rId24"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141721212" TargetMode="External" /><Relationship Id="rId2" Type="http://schemas.openxmlformats.org/officeDocument/2006/relationships/hyperlink" Target="https://podminky.urs.cz/item/CS_URS_2022_01/460131114" TargetMode="External" /><Relationship Id="rId3" Type="http://schemas.openxmlformats.org/officeDocument/2006/relationships/hyperlink" Target="https://podminky.urs.cz/item/CS_URS_2022_01/460161143" TargetMode="External" /><Relationship Id="rId4" Type="http://schemas.openxmlformats.org/officeDocument/2006/relationships/hyperlink" Target="https://podminky.urs.cz/item/CS_URS_2022_01/460161183" TargetMode="External" /><Relationship Id="rId5" Type="http://schemas.openxmlformats.org/officeDocument/2006/relationships/hyperlink" Target="https://podminky.urs.cz/item/CS_URS_2022_01/460161243" TargetMode="External" /><Relationship Id="rId6" Type="http://schemas.openxmlformats.org/officeDocument/2006/relationships/hyperlink" Target="https://podminky.urs.cz/item/CS_URS_2022_01/460391124" TargetMode="External" /><Relationship Id="rId7" Type="http://schemas.openxmlformats.org/officeDocument/2006/relationships/hyperlink" Target="https://podminky.urs.cz/item/CS_URS_2022_01/460431153" TargetMode="External" /><Relationship Id="rId8" Type="http://schemas.openxmlformats.org/officeDocument/2006/relationships/hyperlink" Target="https://podminky.urs.cz/item/CS_URS_2022_01/460431193" TargetMode="External" /><Relationship Id="rId9" Type="http://schemas.openxmlformats.org/officeDocument/2006/relationships/hyperlink" Target="https://podminky.urs.cz/item/CS_URS_2022_01/460431253" TargetMode="External" /><Relationship Id="rId1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181351103" TargetMode="External" /><Relationship Id="rId2" Type="http://schemas.openxmlformats.org/officeDocument/2006/relationships/hyperlink" Target="https://podminky.urs.cz/item/CS_URS_2022_01/174101101" TargetMode="External" /><Relationship Id="rId3" Type="http://schemas.openxmlformats.org/officeDocument/2006/relationships/hyperlink" Target="https://podminky.urs.cz/item/CS_URS_2022_01/181411131" TargetMode="External" /><Relationship Id="rId4" Type="http://schemas.openxmlformats.org/officeDocument/2006/relationships/hyperlink" Target="https://podminky.urs.cz/item/CS_URS_2022_01/327122211" TargetMode="External" /><Relationship Id="rId5" Type="http://schemas.openxmlformats.org/officeDocument/2006/relationships/hyperlink" Target="https://podminky.urs.cz/item/CS_URS_2022_01/460641211" TargetMode="External" /><Relationship Id="rId6" Type="http://schemas.openxmlformats.org/officeDocument/2006/relationships/hyperlink" Target="https://podminky.urs.cz/item/CS_URS_2022_01/311101211" TargetMode="External" /><Relationship Id="rId7" Type="http://schemas.openxmlformats.org/officeDocument/2006/relationships/hyperlink" Target="https://podminky.urs.cz/item/CS_URS_2022_01/311101212" TargetMode="External" /><Relationship Id="rId8" Type="http://schemas.openxmlformats.org/officeDocument/2006/relationships/hyperlink" Target="https://podminky.urs.cz/item/CS_URS_2022_01/327262001" TargetMode="External" /><Relationship Id="rId9" Type="http://schemas.openxmlformats.org/officeDocument/2006/relationships/hyperlink" Target="https://podminky.urs.cz/item/CS_URS_2022_01/564811111" TargetMode="External" /><Relationship Id="rId10" Type="http://schemas.openxmlformats.org/officeDocument/2006/relationships/hyperlink" Target="https://podminky.urs.cz/item/CS_URS_2022_01/631311115" TargetMode="External" /><Relationship Id="rId11" Type="http://schemas.openxmlformats.org/officeDocument/2006/relationships/hyperlink" Target="https://podminky.urs.cz/item/CS_URS_2022_01/637211321" TargetMode="External" /><Relationship Id="rId12" Type="http://schemas.openxmlformats.org/officeDocument/2006/relationships/hyperlink" Target="https://podminky.urs.cz/item/CS_URS_2022_01/741410001" TargetMode="External" /><Relationship Id="rId13" Type="http://schemas.openxmlformats.org/officeDocument/2006/relationships/hyperlink" Target="https://podminky.urs.cz/item/CS_URS_2022_01/741420001" TargetMode="External" /><Relationship Id="rId14" Type="http://schemas.openxmlformats.org/officeDocument/2006/relationships/hyperlink" Target="https://podminky.urs.cz/item/CS_URS_2022_01/741440031" TargetMode="External" /><Relationship Id="rId15" Type="http://schemas.openxmlformats.org/officeDocument/2006/relationships/hyperlink" Target="https://podminky.urs.cz/item/CS_URS_2022_01/741810001" TargetMode="External" /><Relationship Id="rId16" Type="http://schemas.openxmlformats.org/officeDocument/2006/relationships/hyperlink" Target="https://podminky.urs.cz/item/CS_URS_2022_01/998741101" TargetMode="External" /><Relationship Id="rId1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1_02/742110503" TargetMode="External" /><Relationship Id="rId2" Type="http://schemas.openxmlformats.org/officeDocument/2006/relationships/hyperlink" Target="https://podminky.urs.cz/item/CS_URS_2022_01/220182027" TargetMode="External" /><Relationship Id="rId3" Type="http://schemas.openxmlformats.org/officeDocument/2006/relationships/hyperlink" Target="https://podminky.urs.cz/item/CS_URS_2022_01/220182021" TargetMode="External" /><Relationship Id="rId4" Type="http://schemas.openxmlformats.org/officeDocument/2006/relationships/hyperlink" Target="https://podminky.urs.cz/item/CS_URS_2022_01/220182026" TargetMode="External" /><Relationship Id="rId5" Type="http://schemas.openxmlformats.org/officeDocument/2006/relationships/hyperlink" Target="https://podminky.urs.cz/item/CS_URS_2022_01/460010023" TargetMode="External" /><Relationship Id="rId6" Type="http://schemas.openxmlformats.org/officeDocument/2006/relationships/hyperlink" Target="https://podminky.urs.cz/item/CS_URS_2022_01/460510096" TargetMode="External" /><Relationship Id="rId7" Type="http://schemas.openxmlformats.org/officeDocument/2006/relationships/hyperlink" Target="https://podminky.urs.cz/item/CS_URS_2022_01/742110102" TargetMode="External" /><Relationship Id="rId8"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29.28" customHeight="1">
      <c r="B9" s="21"/>
      <c r="C9" s="22"/>
      <c r="D9" s="26" t="s">
        <v>26</v>
      </c>
      <c r="E9" s="22"/>
      <c r="F9" s="22"/>
      <c r="G9" s="22"/>
      <c r="H9" s="22"/>
      <c r="I9" s="22"/>
      <c r="J9" s="22"/>
      <c r="K9" s="34"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4" t="s">
        <v>29</v>
      </c>
      <c r="AO9" s="22"/>
      <c r="AP9" s="22"/>
      <c r="AQ9" s="22"/>
      <c r="AR9" s="20"/>
      <c r="BE9" s="31"/>
      <c r="BS9" s="17" t="s">
        <v>6</v>
      </c>
    </row>
    <row r="10" s="1" customFormat="1" ht="12" customHeight="1">
      <c r="B10" s="21"/>
      <c r="C10" s="22"/>
      <c r="D10" s="32"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31</v>
      </c>
      <c r="AL10" s="22"/>
      <c r="AM10" s="22"/>
      <c r="AN10" s="27" t="s">
        <v>32</v>
      </c>
      <c r="AO10" s="22"/>
      <c r="AP10" s="22"/>
      <c r="AQ10" s="22"/>
      <c r="AR10" s="20"/>
      <c r="BE10" s="31"/>
      <c r="BS10" s="17" t="s">
        <v>6</v>
      </c>
    </row>
    <row r="11" s="1" customFormat="1" ht="18.48" customHeight="1">
      <c r="B11" s="21"/>
      <c r="C11" s="22"/>
      <c r="D11" s="22"/>
      <c r="E11" s="27" t="s">
        <v>33</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34</v>
      </c>
      <c r="AL11" s="22"/>
      <c r="AM11" s="22"/>
      <c r="AN11" s="27" t="s">
        <v>35</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36</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31</v>
      </c>
      <c r="AL13" s="22"/>
      <c r="AM13" s="22"/>
      <c r="AN13" s="35" t="s">
        <v>37</v>
      </c>
      <c r="AO13" s="22"/>
      <c r="AP13" s="22"/>
      <c r="AQ13" s="22"/>
      <c r="AR13" s="20"/>
      <c r="BE13" s="31"/>
      <c r="BS13" s="17" t="s">
        <v>6</v>
      </c>
    </row>
    <row r="14">
      <c r="B14" s="21"/>
      <c r="C14" s="22"/>
      <c r="D14" s="22"/>
      <c r="E14" s="35" t="s">
        <v>37</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34</v>
      </c>
      <c r="AL14" s="22"/>
      <c r="AM14" s="22"/>
      <c r="AN14" s="35" t="s">
        <v>37</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38</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31</v>
      </c>
      <c r="AL16" s="22"/>
      <c r="AM16" s="22"/>
      <c r="AN16" s="27" t="s">
        <v>39</v>
      </c>
      <c r="AO16" s="22"/>
      <c r="AP16" s="22"/>
      <c r="AQ16" s="22"/>
      <c r="AR16" s="20"/>
      <c r="BE16" s="31"/>
      <c r="BS16" s="17" t="s">
        <v>4</v>
      </c>
    </row>
    <row r="17" s="1" customFormat="1" ht="18.48" customHeight="1">
      <c r="B17" s="21"/>
      <c r="C17" s="22"/>
      <c r="D17" s="22"/>
      <c r="E17" s="27" t="s">
        <v>40</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34</v>
      </c>
      <c r="AL17" s="22"/>
      <c r="AM17" s="22"/>
      <c r="AN17" s="27" t="s">
        <v>41</v>
      </c>
      <c r="AO17" s="22"/>
      <c r="AP17" s="22"/>
      <c r="AQ17" s="22"/>
      <c r="AR17" s="20"/>
      <c r="BE17" s="31"/>
      <c r="BS17" s="17" t="s">
        <v>42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31</v>
      </c>
      <c r="AL19" s="22"/>
      <c r="AM19" s="22"/>
      <c r="AN19" s="27" t="s">
        <v>44</v>
      </c>
      <c r="AO19" s="22"/>
      <c r="AP19" s="22"/>
      <c r="AQ19" s="22"/>
      <c r="AR19" s="20"/>
      <c r="BE19" s="31"/>
      <c r="BS19" s="17" t="s">
        <v>6</v>
      </c>
    </row>
    <row r="20" s="1" customFormat="1" ht="18.48" customHeight="1">
      <c r="B20" s="21"/>
      <c r="C20" s="22"/>
      <c r="D20" s="22"/>
      <c r="E20" s="27" t="s">
        <v>45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34</v>
      </c>
      <c r="AL20" s="22"/>
      <c r="AM20" s="22"/>
      <c r="AN20" s="27" t="s">
        <v>44</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9.25" customHeight="1">
      <c r="B23" s="21"/>
      <c r="C23" s="22"/>
      <c r="D23" s="22"/>
      <c r="E23" s="37" t="s">
        <v>47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48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49</v>
      </c>
      <c r="M28" s="46"/>
      <c r="N28" s="46"/>
      <c r="O28" s="46"/>
      <c r="P28" s="46"/>
      <c r="Q28" s="41"/>
      <c r="R28" s="41"/>
      <c r="S28" s="41"/>
      <c r="T28" s="41"/>
      <c r="U28" s="41"/>
      <c r="V28" s="41"/>
      <c r="W28" s="46" t="s">
        <v>50</v>
      </c>
      <c r="X28" s="46"/>
      <c r="Y28" s="46"/>
      <c r="Z28" s="46"/>
      <c r="AA28" s="46"/>
      <c r="AB28" s="46"/>
      <c r="AC28" s="46"/>
      <c r="AD28" s="46"/>
      <c r="AE28" s="46"/>
      <c r="AF28" s="41"/>
      <c r="AG28" s="41"/>
      <c r="AH28" s="41"/>
      <c r="AI28" s="41"/>
      <c r="AJ28" s="41"/>
      <c r="AK28" s="46" t="s">
        <v>51</v>
      </c>
      <c r="AL28" s="46"/>
      <c r="AM28" s="46"/>
      <c r="AN28" s="46"/>
      <c r="AO28" s="46"/>
      <c r="AP28" s="41"/>
      <c r="AQ28" s="41"/>
      <c r="AR28" s="45"/>
      <c r="BE28" s="31"/>
    </row>
    <row r="29" s="3" customFormat="1" ht="14.4" customHeight="1">
      <c r="A29" s="3"/>
      <c r="B29" s="47"/>
      <c r="C29" s="48"/>
      <c r="D29" s="32" t="s">
        <v>52</v>
      </c>
      <c r="E29" s="48"/>
      <c r="F29" s="32" t="s">
        <v>53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2" t="s">
        <v>54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2" t="s">
        <v>55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57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58</v>
      </c>
      <c r="E35" s="55"/>
      <c r="F35" s="55"/>
      <c r="G35" s="55"/>
      <c r="H35" s="55"/>
      <c r="I35" s="55"/>
      <c r="J35" s="55"/>
      <c r="K35" s="55"/>
      <c r="L35" s="55"/>
      <c r="M35" s="55"/>
      <c r="N35" s="55"/>
      <c r="O35" s="55"/>
      <c r="P35" s="55"/>
      <c r="Q35" s="55"/>
      <c r="R35" s="55"/>
      <c r="S35" s="55"/>
      <c r="T35" s="56" t="s">
        <v>59</v>
      </c>
      <c r="U35" s="55"/>
      <c r="V35" s="55"/>
      <c r="W35" s="55"/>
      <c r="X35" s="57" t="s">
        <v>60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3" t="s">
        <v>61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2" t="s">
        <v>13</v>
      </c>
      <c r="D44" s="65"/>
      <c r="E44" s="65"/>
      <c r="F44" s="65"/>
      <c r="G44" s="65"/>
      <c r="H44" s="65"/>
      <c r="I44" s="65"/>
      <c r="J44" s="65"/>
      <c r="K44" s="65"/>
      <c r="L44" s="65" t="str">
        <f>K5</f>
        <v>OP_01_22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Oprava zabezpečovacího zařízení v žst. Kostelec nad Orlicí</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2" t="s">
        <v>22</v>
      </c>
      <c r="D47" s="41"/>
      <c r="E47" s="41"/>
      <c r="F47" s="41"/>
      <c r="G47" s="41"/>
      <c r="H47" s="41"/>
      <c r="I47" s="41"/>
      <c r="J47" s="41"/>
      <c r="K47" s="41"/>
      <c r="L47" s="72" t="str">
        <f>IF(K8="","",K8)</f>
        <v>žst. Kostelec nad Orlicí</v>
      </c>
      <c r="M47" s="41"/>
      <c r="N47" s="41"/>
      <c r="O47" s="41"/>
      <c r="P47" s="41"/>
      <c r="Q47" s="41"/>
      <c r="R47" s="41"/>
      <c r="S47" s="41"/>
      <c r="T47" s="41"/>
      <c r="U47" s="41"/>
      <c r="V47" s="41"/>
      <c r="W47" s="41"/>
      <c r="X47" s="41"/>
      <c r="Y47" s="41"/>
      <c r="Z47" s="41"/>
      <c r="AA47" s="41"/>
      <c r="AB47" s="41"/>
      <c r="AC47" s="41"/>
      <c r="AD47" s="41"/>
      <c r="AE47" s="41"/>
      <c r="AF47" s="41"/>
      <c r="AG47" s="41"/>
      <c r="AH47" s="41"/>
      <c r="AI47" s="32" t="s">
        <v>24</v>
      </c>
      <c r="AJ47" s="41"/>
      <c r="AK47" s="41"/>
      <c r="AL47" s="41"/>
      <c r="AM47" s="73" t="str">
        <f>IF(AN8= "","",AN8)</f>
        <v>27. 1. 2022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2" t="s">
        <v>30</v>
      </c>
      <c r="D49" s="41"/>
      <c r="E49" s="41"/>
      <c r="F49" s="41"/>
      <c r="G49" s="41"/>
      <c r="H49" s="41"/>
      <c r="I49" s="41"/>
      <c r="J49" s="41"/>
      <c r="K49" s="41"/>
      <c r="L49" s="65" t="str">
        <f>IF(E11= "","",E11)</f>
        <v>Správa železnic, s.o.</v>
      </c>
      <c r="M49" s="41"/>
      <c r="N49" s="41"/>
      <c r="O49" s="41"/>
      <c r="P49" s="41"/>
      <c r="Q49" s="41"/>
      <c r="R49" s="41"/>
      <c r="S49" s="41"/>
      <c r="T49" s="41"/>
      <c r="U49" s="41"/>
      <c r="V49" s="41"/>
      <c r="W49" s="41"/>
      <c r="X49" s="41"/>
      <c r="Y49" s="41"/>
      <c r="Z49" s="41"/>
      <c r="AA49" s="41"/>
      <c r="AB49" s="41"/>
      <c r="AC49" s="41"/>
      <c r="AD49" s="41"/>
      <c r="AE49" s="41"/>
      <c r="AF49" s="41"/>
      <c r="AG49" s="41"/>
      <c r="AH49" s="41"/>
      <c r="AI49" s="32" t="s">
        <v>38</v>
      </c>
      <c r="AJ49" s="41"/>
      <c r="AK49" s="41"/>
      <c r="AL49" s="41"/>
      <c r="AM49" s="74" t="str">
        <f>IF(E17="","",E17)</f>
        <v>Signal Projekt,s.r.o.</v>
      </c>
      <c r="AN49" s="65"/>
      <c r="AO49" s="65"/>
      <c r="AP49" s="65"/>
      <c r="AQ49" s="41"/>
      <c r="AR49" s="45"/>
      <c r="AS49" s="75" t="s">
        <v>62</v>
      </c>
      <c r="AT49" s="76"/>
      <c r="AU49" s="77"/>
      <c r="AV49" s="77"/>
      <c r="AW49" s="77"/>
      <c r="AX49" s="77"/>
      <c r="AY49" s="77"/>
      <c r="AZ49" s="77"/>
      <c r="BA49" s="77"/>
      <c r="BB49" s="77"/>
      <c r="BC49" s="77"/>
      <c r="BD49" s="78"/>
      <c r="BE49" s="39"/>
    </row>
    <row r="50" s="2" customFormat="1" ht="15.15" customHeight="1">
      <c r="A50" s="39"/>
      <c r="B50" s="40"/>
      <c r="C50" s="32" t="s">
        <v>36</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2" t="s">
        <v>43</v>
      </c>
      <c r="AJ50" s="41"/>
      <c r="AK50" s="41"/>
      <c r="AL50" s="41"/>
      <c r="AM50" s="74" t="str">
        <f>IF(E20="","",E20)</f>
        <v>Pavel Pospíšil, Dis.</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63</v>
      </c>
      <c r="D52" s="88"/>
      <c r="E52" s="88"/>
      <c r="F52" s="88"/>
      <c r="G52" s="88"/>
      <c r="H52" s="89"/>
      <c r="I52" s="90" t="s">
        <v>64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65</v>
      </c>
      <c r="AH52" s="88"/>
      <c r="AI52" s="88"/>
      <c r="AJ52" s="88"/>
      <c r="AK52" s="88"/>
      <c r="AL52" s="88"/>
      <c r="AM52" s="88"/>
      <c r="AN52" s="90" t="s">
        <v>66</v>
      </c>
      <c r="AO52" s="88"/>
      <c r="AP52" s="88"/>
      <c r="AQ52" s="92" t="s">
        <v>67</v>
      </c>
      <c r="AR52" s="45"/>
      <c r="AS52" s="93" t="s">
        <v>68</v>
      </c>
      <c r="AT52" s="94" t="s">
        <v>69</v>
      </c>
      <c r="AU52" s="94" t="s">
        <v>70</v>
      </c>
      <c r="AV52" s="94" t="s">
        <v>71</v>
      </c>
      <c r="AW52" s="94" t="s">
        <v>72</v>
      </c>
      <c r="AX52" s="94" t="s">
        <v>73</v>
      </c>
      <c r="AY52" s="94" t="s">
        <v>74</v>
      </c>
      <c r="AZ52" s="94" t="s">
        <v>75</v>
      </c>
      <c r="BA52" s="94" t="s">
        <v>76</v>
      </c>
      <c r="BB52" s="94" t="s">
        <v>77</v>
      </c>
      <c r="BC52" s="94" t="s">
        <v>78</v>
      </c>
      <c r="BD52" s="95" t="s">
        <v>79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80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ROUND(AG55+SUM(AG63:AG73),2)</f>
        <v>0</v>
      </c>
      <c r="AH54" s="102"/>
      <c r="AI54" s="102"/>
      <c r="AJ54" s="102"/>
      <c r="AK54" s="102"/>
      <c r="AL54" s="102"/>
      <c r="AM54" s="102"/>
      <c r="AN54" s="103">
        <f>SUM(AG54,AT54)</f>
        <v>0</v>
      </c>
      <c r="AO54" s="103"/>
      <c r="AP54" s="103"/>
      <c r="AQ54" s="104" t="s">
        <v>44</v>
      </c>
      <c r="AR54" s="105"/>
      <c r="AS54" s="106">
        <f>ROUND(AS55+SUM(AS63:AS73),2)</f>
        <v>0</v>
      </c>
      <c r="AT54" s="107">
        <f>ROUND(SUM(AV54:AW54),2)</f>
        <v>0</v>
      </c>
      <c r="AU54" s="108">
        <f>ROUND(AU55+SUM(AU63:AU73),5)</f>
        <v>0</v>
      </c>
      <c r="AV54" s="107">
        <f>ROUND(AZ54*L29,2)</f>
        <v>0</v>
      </c>
      <c r="AW54" s="107">
        <f>ROUND(BA54*L30,2)</f>
        <v>0</v>
      </c>
      <c r="AX54" s="107">
        <f>ROUND(BB54*L29,2)</f>
        <v>0</v>
      </c>
      <c r="AY54" s="107">
        <f>ROUND(BC54*L30,2)</f>
        <v>0</v>
      </c>
      <c r="AZ54" s="107">
        <f>ROUND(AZ55+SUM(AZ63:AZ73),2)</f>
        <v>0</v>
      </c>
      <c r="BA54" s="107">
        <f>ROUND(BA55+SUM(BA63:BA73),2)</f>
        <v>0</v>
      </c>
      <c r="BB54" s="107">
        <f>ROUND(BB55+SUM(BB63:BB73),2)</f>
        <v>0</v>
      </c>
      <c r="BC54" s="107">
        <f>ROUND(BC55+SUM(BC63:BC73),2)</f>
        <v>0</v>
      </c>
      <c r="BD54" s="109">
        <f>ROUND(BD55+SUM(BD63:BD73),2)</f>
        <v>0</v>
      </c>
      <c r="BE54" s="6"/>
      <c r="BS54" s="110" t="s">
        <v>81</v>
      </c>
      <c r="BT54" s="110" t="s">
        <v>82</v>
      </c>
      <c r="BU54" s="111" t="s">
        <v>83</v>
      </c>
      <c r="BV54" s="110" t="s">
        <v>84</v>
      </c>
      <c r="BW54" s="110" t="s">
        <v>5</v>
      </c>
      <c r="BX54" s="110" t="s">
        <v>85</v>
      </c>
      <c r="CL54" s="110" t="s">
        <v>19</v>
      </c>
    </row>
    <row r="55" s="7" customFormat="1" ht="24.75" customHeight="1">
      <c r="A55" s="7"/>
      <c r="B55" s="112"/>
      <c r="C55" s="113"/>
      <c r="D55" s="114" t="s">
        <v>86</v>
      </c>
      <c r="E55" s="114"/>
      <c r="F55" s="114"/>
      <c r="G55" s="114"/>
      <c r="H55" s="114"/>
      <c r="I55" s="115"/>
      <c r="J55" s="114" t="s">
        <v>87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ROUND(AG56+AG61+AG62,2)</f>
        <v>0</v>
      </c>
      <c r="AH55" s="115"/>
      <c r="AI55" s="115"/>
      <c r="AJ55" s="115"/>
      <c r="AK55" s="115"/>
      <c r="AL55" s="115"/>
      <c r="AM55" s="115"/>
      <c r="AN55" s="117">
        <f>SUM(AG55,AT55)</f>
        <v>0</v>
      </c>
      <c r="AO55" s="115"/>
      <c r="AP55" s="115"/>
      <c r="AQ55" s="118" t="s">
        <v>88</v>
      </c>
      <c r="AR55" s="119"/>
      <c r="AS55" s="120">
        <f>ROUND(AS56+AS61+AS62,2)</f>
        <v>0</v>
      </c>
      <c r="AT55" s="121">
        <f>ROUND(SUM(AV55:AW55),2)</f>
        <v>0</v>
      </c>
      <c r="AU55" s="122">
        <f>ROUND(AU56+AU61+AU62,5)</f>
        <v>0</v>
      </c>
      <c r="AV55" s="121">
        <f>ROUND(AZ55*L29,2)</f>
        <v>0</v>
      </c>
      <c r="AW55" s="121">
        <f>ROUND(BA55*L30,2)</f>
        <v>0</v>
      </c>
      <c r="AX55" s="121">
        <f>ROUND(BB55*L29,2)</f>
        <v>0</v>
      </c>
      <c r="AY55" s="121">
        <f>ROUND(BC55*L30,2)</f>
        <v>0</v>
      </c>
      <c r="AZ55" s="121">
        <f>ROUND(AZ56+AZ61+AZ62,2)</f>
        <v>0</v>
      </c>
      <c r="BA55" s="121">
        <f>ROUND(BA56+BA61+BA62,2)</f>
        <v>0</v>
      </c>
      <c r="BB55" s="121">
        <f>ROUND(BB56+BB61+BB62,2)</f>
        <v>0</v>
      </c>
      <c r="BC55" s="121">
        <f>ROUND(BC56+BC61+BC62,2)</f>
        <v>0</v>
      </c>
      <c r="BD55" s="123">
        <f>ROUND(BD56+BD61+BD62,2)</f>
        <v>0</v>
      </c>
      <c r="BE55" s="7"/>
      <c r="BS55" s="124" t="s">
        <v>81</v>
      </c>
      <c r="BT55" s="124" t="s">
        <v>89</v>
      </c>
      <c r="BU55" s="124" t="s">
        <v>83</v>
      </c>
      <c r="BV55" s="124" t="s">
        <v>84</v>
      </c>
      <c r="BW55" s="124" t="s">
        <v>90</v>
      </c>
      <c r="BX55" s="124" t="s">
        <v>5</v>
      </c>
      <c r="CL55" s="124" t="s">
        <v>19</v>
      </c>
      <c r="CM55" s="124" t="s">
        <v>91</v>
      </c>
    </row>
    <row r="56" s="4" customFormat="1" ht="16.5" customHeight="1">
      <c r="A56" s="4"/>
      <c r="B56" s="64"/>
      <c r="C56" s="125"/>
      <c r="D56" s="125"/>
      <c r="E56" s="126" t="s">
        <v>92</v>
      </c>
      <c r="F56" s="126"/>
      <c r="G56" s="126"/>
      <c r="H56" s="126"/>
      <c r="I56" s="126"/>
      <c r="J56" s="125"/>
      <c r="K56" s="126" t="s">
        <v>93</v>
      </c>
      <c r="L56" s="126"/>
      <c r="M56" s="126"/>
      <c r="N56" s="126"/>
      <c r="O56" s="126"/>
      <c r="P56" s="126"/>
      <c r="Q56" s="126"/>
      <c r="R56" s="126"/>
      <c r="S56" s="126"/>
      <c r="T56" s="126"/>
      <c r="U56" s="126"/>
      <c r="V56" s="126"/>
      <c r="W56" s="126"/>
      <c r="X56" s="126"/>
      <c r="Y56" s="126"/>
      <c r="Z56" s="126"/>
      <c r="AA56" s="126"/>
      <c r="AB56" s="126"/>
      <c r="AC56" s="126"/>
      <c r="AD56" s="126"/>
      <c r="AE56" s="126"/>
      <c r="AF56" s="126"/>
      <c r="AG56" s="127">
        <f>ROUND(SUM(AG57:AG60),2)</f>
        <v>0</v>
      </c>
      <c r="AH56" s="125"/>
      <c r="AI56" s="125"/>
      <c r="AJ56" s="125"/>
      <c r="AK56" s="125"/>
      <c r="AL56" s="125"/>
      <c r="AM56" s="125"/>
      <c r="AN56" s="128">
        <f>SUM(AG56,AT56)</f>
        <v>0</v>
      </c>
      <c r="AO56" s="125"/>
      <c r="AP56" s="125"/>
      <c r="AQ56" s="129" t="s">
        <v>94</v>
      </c>
      <c r="AR56" s="66"/>
      <c r="AS56" s="130">
        <f>ROUND(SUM(AS57:AS60),2)</f>
        <v>0</v>
      </c>
      <c r="AT56" s="131">
        <f>ROUND(SUM(AV56:AW56),2)</f>
        <v>0</v>
      </c>
      <c r="AU56" s="132">
        <f>ROUND(SUM(AU57:AU60),5)</f>
        <v>0</v>
      </c>
      <c r="AV56" s="131">
        <f>ROUND(AZ56*L29,2)</f>
        <v>0</v>
      </c>
      <c r="AW56" s="131">
        <f>ROUND(BA56*L30,2)</f>
        <v>0</v>
      </c>
      <c r="AX56" s="131">
        <f>ROUND(BB56*L29,2)</f>
        <v>0</v>
      </c>
      <c r="AY56" s="131">
        <f>ROUND(BC56*L30,2)</f>
        <v>0</v>
      </c>
      <c r="AZ56" s="131">
        <f>ROUND(SUM(AZ57:AZ60),2)</f>
        <v>0</v>
      </c>
      <c r="BA56" s="131">
        <f>ROUND(SUM(BA57:BA60),2)</f>
        <v>0</v>
      </c>
      <c r="BB56" s="131">
        <f>ROUND(SUM(BB57:BB60),2)</f>
        <v>0</v>
      </c>
      <c r="BC56" s="131">
        <f>ROUND(SUM(BC57:BC60),2)</f>
        <v>0</v>
      </c>
      <c r="BD56" s="133">
        <f>ROUND(SUM(BD57:BD60),2)</f>
        <v>0</v>
      </c>
      <c r="BE56" s="4"/>
      <c r="BS56" s="134" t="s">
        <v>81</v>
      </c>
      <c r="BT56" s="134" t="s">
        <v>91</v>
      </c>
      <c r="BU56" s="134" t="s">
        <v>83</v>
      </c>
      <c r="BV56" s="134" t="s">
        <v>84</v>
      </c>
      <c r="BW56" s="134" t="s">
        <v>95</v>
      </c>
      <c r="BX56" s="134" t="s">
        <v>90</v>
      </c>
      <c r="CL56" s="134" t="s">
        <v>44</v>
      </c>
    </row>
    <row r="57" s="4" customFormat="1" ht="16.5" customHeight="1">
      <c r="A57" s="135" t="s">
        <v>96</v>
      </c>
      <c r="B57" s="64"/>
      <c r="C57" s="125"/>
      <c r="D57" s="125"/>
      <c r="E57" s="125"/>
      <c r="F57" s="126" t="s">
        <v>97</v>
      </c>
      <c r="G57" s="126"/>
      <c r="H57" s="126"/>
      <c r="I57" s="126"/>
      <c r="J57" s="126"/>
      <c r="K57" s="125"/>
      <c r="L57" s="126" t="s">
        <v>98</v>
      </c>
      <c r="M57" s="126"/>
      <c r="N57" s="126"/>
      <c r="O57" s="126"/>
      <c r="P57" s="126"/>
      <c r="Q57" s="126"/>
      <c r="R57" s="126"/>
      <c r="S57" s="126"/>
      <c r="T57" s="126"/>
      <c r="U57" s="126"/>
      <c r="V57" s="126"/>
      <c r="W57" s="126"/>
      <c r="X57" s="126"/>
      <c r="Y57" s="126"/>
      <c r="Z57" s="126"/>
      <c r="AA57" s="126"/>
      <c r="AB57" s="126"/>
      <c r="AC57" s="126"/>
      <c r="AD57" s="126"/>
      <c r="AE57" s="126"/>
      <c r="AF57" s="126"/>
      <c r="AG57" s="128">
        <f>'0001 - Technologie zab. zař.'!J34</f>
        <v>0</v>
      </c>
      <c r="AH57" s="125"/>
      <c r="AI57" s="125"/>
      <c r="AJ57" s="125"/>
      <c r="AK57" s="125"/>
      <c r="AL57" s="125"/>
      <c r="AM57" s="125"/>
      <c r="AN57" s="128">
        <f>SUM(AG57,AT57)</f>
        <v>0</v>
      </c>
      <c r="AO57" s="125"/>
      <c r="AP57" s="125"/>
      <c r="AQ57" s="129" t="s">
        <v>94</v>
      </c>
      <c r="AR57" s="66"/>
      <c r="AS57" s="130">
        <v>0</v>
      </c>
      <c r="AT57" s="131">
        <f>ROUND(SUM(AV57:AW57),2)</f>
        <v>0</v>
      </c>
      <c r="AU57" s="132">
        <f>'0001 - Technologie zab. zař.'!P107</f>
        <v>0</v>
      </c>
      <c r="AV57" s="131">
        <f>'0001 - Technologie zab. zař.'!J37</f>
        <v>0</v>
      </c>
      <c r="AW57" s="131">
        <f>'0001 - Technologie zab. zař.'!J38</f>
        <v>0</v>
      </c>
      <c r="AX57" s="131">
        <f>'0001 - Technologie zab. zař.'!J39</f>
        <v>0</v>
      </c>
      <c r="AY57" s="131">
        <f>'0001 - Technologie zab. zař.'!J40</f>
        <v>0</v>
      </c>
      <c r="AZ57" s="131">
        <f>'0001 - Technologie zab. zař.'!F37</f>
        <v>0</v>
      </c>
      <c r="BA57" s="131">
        <f>'0001 - Technologie zab. zař.'!F38</f>
        <v>0</v>
      </c>
      <c r="BB57" s="131">
        <f>'0001 - Technologie zab. zař.'!F39</f>
        <v>0</v>
      </c>
      <c r="BC57" s="131">
        <f>'0001 - Technologie zab. zař.'!F40</f>
        <v>0</v>
      </c>
      <c r="BD57" s="133">
        <f>'0001 - Technologie zab. zař.'!F41</f>
        <v>0</v>
      </c>
      <c r="BE57" s="4"/>
      <c r="BT57" s="134" t="s">
        <v>99</v>
      </c>
      <c r="BV57" s="134" t="s">
        <v>84</v>
      </c>
      <c r="BW57" s="134" t="s">
        <v>100</v>
      </c>
      <c r="BX57" s="134" t="s">
        <v>95</v>
      </c>
      <c r="CL57" s="134" t="s">
        <v>44</v>
      </c>
    </row>
    <row r="58" s="4" customFormat="1" ht="16.5" customHeight="1">
      <c r="A58" s="135" t="s">
        <v>96</v>
      </c>
      <c r="B58" s="64"/>
      <c r="C58" s="125"/>
      <c r="D58" s="125"/>
      <c r="E58" s="125"/>
      <c r="F58" s="126" t="s">
        <v>101</v>
      </c>
      <c r="G58" s="126"/>
      <c r="H58" s="126"/>
      <c r="I58" s="126"/>
      <c r="J58" s="126"/>
      <c r="K58" s="125"/>
      <c r="L58" s="126" t="s">
        <v>102</v>
      </c>
      <c r="M58" s="126"/>
      <c r="N58" s="126"/>
      <c r="O58" s="126"/>
      <c r="P58" s="126"/>
      <c r="Q58" s="126"/>
      <c r="R58" s="126"/>
      <c r="S58" s="126"/>
      <c r="T58" s="126"/>
      <c r="U58" s="126"/>
      <c r="V58" s="126"/>
      <c r="W58" s="126"/>
      <c r="X58" s="126"/>
      <c r="Y58" s="126"/>
      <c r="Z58" s="126"/>
      <c r="AA58" s="126"/>
      <c r="AB58" s="126"/>
      <c r="AC58" s="126"/>
      <c r="AD58" s="126"/>
      <c r="AE58" s="126"/>
      <c r="AF58" s="126"/>
      <c r="AG58" s="128">
        <f>'02 - Zemní práce'!J34</f>
        <v>0</v>
      </c>
      <c r="AH58" s="125"/>
      <c r="AI58" s="125"/>
      <c r="AJ58" s="125"/>
      <c r="AK58" s="125"/>
      <c r="AL58" s="125"/>
      <c r="AM58" s="125"/>
      <c r="AN58" s="128">
        <f>SUM(AG58,AT58)</f>
        <v>0</v>
      </c>
      <c r="AO58" s="125"/>
      <c r="AP58" s="125"/>
      <c r="AQ58" s="129" t="s">
        <v>94</v>
      </c>
      <c r="AR58" s="66"/>
      <c r="AS58" s="130">
        <v>0</v>
      </c>
      <c r="AT58" s="131">
        <f>ROUND(SUM(AV58:AW58),2)</f>
        <v>0</v>
      </c>
      <c r="AU58" s="132">
        <f>'02 - Zemní práce'!P95</f>
        <v>0</v>
      </c>
      <c r="AV58" s="131">
        <f>'02 - Zemní práce'!J37</f>
        <v>0</v>
      </c>
      <c r="AW58" s="131">
        <f>'02 - Zemní práce'!J38</f>
        <v>0</v>
      </c>
      <c r="AX58" s="131">
        <f>'02 - Zemní práce'!J39</f>
        <v>0</v>
      </c>
      <c r="AY58" s="131">
        <f>'02 - Zemní práce'!J40</f>
        <v>0</v>
      </c>
      <c r="AZ58" s="131">
        <f>'02 - Zemní práce'!F37</f>
        <v>0</v>
      </c>
      <c r="BA58" s="131">
        <f>'02 - Zemní práce'!F38</f>
        <v>0</v>
      </c>
      <c r="BB58" s="131">
        <f>'02 - Zemní práce'!F39</f>
        <v>0</v>
      </c>
      <c r="BC58" s="131">
        <f>'02 - Zemní práce'!F40</f>
        <v>0</v>
      </c>
      <c r="BD58" s="133">
        <f>'02 - Zemní práce'!F41</f>
        <v>0</v>
      </c>
      <c r="BE58" s="4"/>
      <c r="BT58" s="134" t="s">
        <v>99</v>
      </c>
      <c r="BV58" s="134" t="s">
        <v>84</v>
      </c>
      <c r="BW58" s="134" t="s">
        <v>103</v>
      </c>
      <c r="BX58" s="134" t="s">
        <v>95</v>
      </c>
      <c r="CL58" s="134" t="s">
        <v>44</v>
      </c>
    </row>
    <row r="59" s="4" customFormat="1" ht="16.5" customHeight="1">
      <c r="A59" s="135" t="s">
        <v>96</v>
      </c>
      <c r="B59" s="64"/>
      <c r="C59" s="125"/>
      <c r="D59" s="125"/>
      <c r="E59" s="125"/>
      <c r="F59" s="126" t="s">
        <v>104</v>
      </c>
      <c r="G59" s="126"/>
      <c r="H59" s="126"/>
      <c r="I59" s="126"/>
      <c r="J59" s="126"/>
      <c r="K59" s="125"/>
      <c r="L59" s="126" t="s">
        <v>105</v>
      </c>
      <c r="M59" s="126"/>
      <c r="N59" s="126"/>
      <c r="O59" s="126"/>
      <c r="P59" s="126"/>
      <c r="Q59" s="126"/>
      <c r="R59" s="126"/>
      <c r="S59" s="126"/>
      <c r="T59" s="126"/>
      <c r="U59" s="126"/>
      <c r="V59" s="126"/>
      <c r="W59" s="126"/>
      <c r="X59" s="126"/>
      <c r="Y59" s="126"/>
      <c r="Z59" s="126"/>
      <c r="AA59" s="126"/>
      <c r="AB59" s="126"/>
      <c r="AC59" s="126"/>
      <c r="AD59" s="126"/>
      <c r="AE59" s="126"/>
      <c r="AF59" s="126"/>
      <c r="AG59" s="128">
        <f>'03 - PZS v km 61,989 - za...'!J34</f>
        <v>0</v>
      </c>
      <c r="AH59" s="125"/>
      <c r="AI59" s="125"/>
      <c r="AJ59" s="125"/>
      <c r="AK59" s="125"/>
      <c r="AL59" s="125"/>
      <c r="AM59" s="125"/>
      <c r="AN59" s="128">
        <f>SUM(AG59,AT59)</f>
        <v>0</v>
      </c>
      <c r="AO59" s="125"/>
      <c r="AP59" s="125"/>
      <c r="AQ59" s="129" t="s">
        <v>94</v>
      </c>
      <c r="AR59" s="66"/>
      <c r="AS59" s="130">
        <v>0</v>
      </c>
      <c r="AT59" s="131">
        <f>ROUND(SUM(AV59:AW59),2)</f>
        <v>0</v>
      </c>
      <c r="AU59" s="132">
        <f>'03 - PZS v km 61,989 - za...'!P92</f>
        <v>0</v>
      </c>
      <c r="AV59" s="131">
        <f>'03 - PZS v km 61,989 - za...'!J37</f>
        <v>0</v>
      </c>
      <c r="AW59" s="131">
        <f>'03 - PZS v km 61,989 - za...'!J38</f>
        <v>0</v>
      </c>
      <c r="AX59" s="131">
        <f>'03 - PZS v km 61,989 - za...'!J39</f>
        <v>0</v>
      </c>
      <c r="AY59" s="131">
        <f>'03 - PZS v km 61,989 - za...'!J40</f>
        <v>0</v>
      </c>
      <c r="AZ59" s="131">
        <f>'03 - PZS v km 61,989 - za...'!F37</f>
        <v>0</v>
      </c>
      <c r="BA59" s="131">
        <f>'03 - PZS v km 61,989 - za...'!F38</f>
        <v>0</v>
      </c>
      <c r="BB59" s="131">
        <f>'03 - PZS v km 61,989 - za...'!F39</f>
        <v>0</v>
      </c>
      <c r="BC59" s="131">
        <f>'03 - PZS v km 61,989 - za...'!F40</f>
        <v>0</v>
      </c>
      <c r="BD59" s="133">
        <f>'03 - PZS v km 61,989 - za...'!F41</f>
        <v>0</v>
      </c>
      <c r="BE59" s="4"/>
      <c r="BT59" s="134" t="s">
        <v>99</v>
      </c>
      <c r="BV59" s="134" t="s">
        <v>84</v>
      </c>
      <c r="BW59" s="134" t="s">
        <v>106</v>
      </c>
      <c r="BX59" s="134" t="s">
        <v>95</v>
      </c>
      <c r="CL59" s="134" t="s">
        <v>44</v>
      </c>
    </row>
    <row r="60" s="4" customFormat="1" ht="16.5" customHeight="1">
      <c r="A60" s="135" t="s">
        <v>96</v>
      </c>
      <c r="B60" s="64"/>
      <c r="C60" s="125"/>
      <c r="D60" s="125"/>
      <c r="E60" s="125"/>
      <c r="F60" s="126" t="s">
        <v>107</v>
      </c>
      <c r="G60" s="126"/>
      <c r="H60" s="126"/>
      <c r="I60" s="126"/>
      <c r="J60" s="126"/>
      <c r="K60" s="125"/>
      <c r="L60" s="126" t="s">
        <v>108</v>
      </c>
      <c r="M60" s="126"/>
      <c r="N60" s="126"/>
      <c r="O60" s="126"/>
      <c r="P60" s="126"/>
      <c r="Q60" s="126"/>
      <c r="R60" s="126"/>
      <c r="S60" s="126"/>
      <c r="T60" s="126"/>
      <c r="U60" s="126"/>
      <c r="V60" s="126"/>
      <c r="W60" s="126"/>
      <c r="X60" s="126"/>
      <c r="Y60" s="126"/>
      <c r="Z60" s="126"/>
      <c r="AA60" s="126"/>
      <c r="AB60" s="126"/>
      <c r="AC60" s="126"/>
      <c r="AD60" s="126"/>
      <c r="AE60" s="126"/>
      <c r="AF60" s="126"/>
      <c r="AG60" s="128">
        <f>'031 - PZS v km 61,989 - z...'!J34</f>
        <v>0</v>
      </c>
      <c r="AH60" s="125"/>
      <c r="AI60" s="125"/>
      <c r="AJ60" s="125"/>
      <c r="AK60" s="125"/>
      <c r="AL60" s="125"/>
      <c r="AM60" s="125"/>
      <c r="AN60" s="128">
        <f>SUM(AG60,AT60)</f>
        <v>0</v>
      </c>
      <c r="AO60" s="125"/>
      <c r="AP60" s="125"/>
      <c r="AQ60" s="129" t="s">
        <v>94</v>
      </c>
      <c r="AR60" s="66"/>
      <c r="AS60" s="130">
        <v>0</v>
      </c>
      <c r="AT60" s="131">
        <f>ROUND(SUM(AV60:AW60),2)</f>
        <v>0</v>
      </c>
      <c r="AU60" s="132">
        <f>'031 - PZS v km 61,989 - z...'!P97</f>
        <v>0</v>
      </c>
      <c r="AV60" s="131">
        <f>'031 - PZS v km 61,989 - z...'!J37</f>
        <v>0</v>
      </c>
      <c r="AW60" s="131">
        <f>'031 - PZS v km 61,989 - z...'!J38</f>
        <v>0</v>
      </c>
      <c r="AX60" s="131">
        <f>'031 - PZS v km 61,989 - z...'!J39</f>
        <v>0</v>
      </c>
      <c r="AY60" s="131">
        <f>'031 - PZS v km 61,989 - z...'!J40</f>
        <v>0</v>
      </c>
      <c r="AZ60" s="131">
        <f>'031 - PZS v km 61,989 - z...'!F37</f>
        <v>0</v>
      </c>
      <c r="BA60" s="131">
        <f>'031 - PZS v km 61,989 - z...'!F38</f>
        <v>0</v>
      </c>
      <c r="BB60" s="131">
        <f>'031 - PZS v km 61,989 - z...'!F39</f>
        <v>0</v>
      </c>
      <c r="BC60" s="131">
        <f>'031 - PZS v km 61,989 - z...'!F40</f>
        <v>0</v>
      </c>
      <c r="BD60" s="133">
        <f>'031 - PZS v km 61,989 - z...'!F41</f>
        <v>0</v>
      </c>
      <c r="BE60" s="4"/>
      <c r="BT60" s="134" t="s">
        <v>99</v>
      </c>
      <c r="BV60" s="134" t="s">
        <v>84</v>
      </c>
      <c r="BW60" s="134" t="s">
        <v>109</v>
      </c>
      <c r="BX60" s="134" t="s">
        <v>95</v>
      </c>
      <c r="CL60" s="134" t="s">
        <v>44</v>
      </c>
    </row>
    <row r="61" s="4" customFormat="1" ht="16.5" customHeight="1">
      <c r="A61" s="135" t="s">
        <v>96</v>
      </c>
      <c r="B61" s="64"/>
      <c r="C61" s="125"/>
      <c r="D61" s="125"/>
      <c r="E61" s="126" t="s">
        <v>110</v>
      </c>
      <c r="F61" s="126"/>
      <c r="G61" s="126"/>
      <c r="H61" s="126"/>
      <c r="I61" s="126"/>
      <c r="J61" s="125"/>
      <c r="K61" s="126" t="s">
        <v>111</v>
      </c>
      <c r="L61" s="126"/>
      <c r="M61" s="126"/>
      <c r="N61" s="126"/>
      <c r="O61" s="126"/>
      <c r="P61" s="126"/>
      <c r="Q61" s="126"/>
      <c r="R61" s="126"/>
      <c r="S61" s="126"/>
      <c r="T61" s="126"/>
      <c r="U61" s="126"/>
      <c r="V61" s="126"/>
      <c r="W61" s="126"/>
      <c r="X61" s="126"/>
      <c r="Y61" s="126"/>
      <c r="Z61" s="126"/>
      <c r="AA61" s="126"/>
      <c r="AB61" s="126"/>
      <c r="AC61" s="126"/>
      <c r="AD61" s="126"/>
      <c r="AE61" s="126"/>
      <c r="AF61" s="126"/>
      <c r="AG61" s="128">
        <f>'Část B - Provizorní zabez...'!J32</f>
        <v>0</v>
      </c>
      <c r="AH61" s="125"/>
      <c r="AI61" s="125"/>
      <c r="AJ61" s="125"/>
      <c r="AK61" s="125"/>
      <c r="AL61" s="125"/>
      <c r="AM61" s="125"/>
      <c r="AN61" s="128">
        <f>SUM(AG61,AT61)</f>
        <v>0</v>
      </c>
      <c r="AO61" s="125"/>
      <c r="AP61" s="125"/>
      <c r="AQ61" s="129" t="s">
        <v>94</v>
      </c>
      <c r="AR61" s="66"/>
      <c r="AS61" s="130">
        <v>0</v>
      </c>
      <c r="AT61" s="131">
        <f>ROUND(SUM(AV61:AW61),2)</f>
        <v>0</v>
      </c>
      <c r="AU61" s="132">
        <f>'Část B - Provizorní zabez...'!P86</f>
        <v>0</v>
      </c>
      <c r="AV61" s="131">
        <f>'Část B - Provizorní zabez...'!J35</f>
        <v>0</v>
      </c>
      <c r="AW61" s="131">
        <f>'Část B - Provizorní zabez...'!J36</f>
        <v>0</v>
      </c>
      <c r="AX61" s="131">
        <f>'Část B - Provizorní zabez...'!J37</f>
        <v>0</v>
      </c>
      <c r="AY61" s="131">
        <f>'Část B - Provizorní zabez...'!J38</f>
        <v>0</v>
      </c>
      <c r="AZ61" s="131">
        <f>'Část B - Provizorní zabez...'!F35</f>
        <v>0</v>
      </c>
      <c r="BA61" s="131">
        <f>'Část B - Provizorní zabez...'!F36</f>
        <v>0</v>
      </c>
      <c r="BB61" s="131">
        <f>'Část B - Provizorní zabez...'!F37</f>
        <v>0</v>
      </c>
      <c r="BC61" s="131">
        <f>'Část B - Provizorní zabez...'!F38</f>
        <v>0</v>
      </c>
      <c r="BD61" s="133">
        <f>'Část B - Provizorní zabez...'!F39</f>
        <v>0</v>
      </c>
      <c r="BE61" s="4"/>
      <c r="BT61" s="134" t="s">
        <v>91</v>
      </c>
      <c r="BV61" s="134" t="s">
        <v>84</v>
      </c>
      <c r="BW61" s="134" t="s">
        <v>112</v>
      </c>
      <c r="BX61" s="134" t="s">
        <v>90</v>
      </c>
      <c r="CL61" s="134" t="s">
        <v>44</v>
      </c>
    </row>
    <row r="62" s="4" customFormat="1" ht="16.5" customHeight="1">
      <c r="A62" s="135" t="s">
        <v>96</v>
      </c>
      <c r="B62" s="64"/>
      <c r="C62" s="125"/>
      <c r="D62" s="125"/>
      <c r="E62" s="126" t="s">
        <v>113</v>
      </c>
      <c r="F62" s="126"/>
      <c r="G62" s="126"/>
      <c r="H62" s="126"/>
      <c r="I62" s="126"/>
      <c r="J62" s="125"/>
      <c r="K62" s="126" t="s">
        <v>114</v>
      </c>
      <c r="L62" s="126"/>
      <c r="M62" s="126"/>
      <c r="N62" s="126"/>
      <c r="O62" s="126"/>
      <c r="P62" s="126"/>
      <c r="Q62" s="126"/>
      <c r="R62" s="126"/>
      <c r="S62" s="126"/>
      <c r="T62" s="126"/>
      <c r="U62" s="126"/>
      <c r="V62" s="126"/>
      <c r="W62" s="126"/>
      <c r="X62" s="126"/>
      <c r="Y62" s="126"/>
      <c r="Z62" s="126"/>
      <c r="AA62" s="126"/>
      <c r="AB62" s="126"/>
      <c r="AC62" s="126"/>
      <c r="AD62" s="126"/>
      <c r="AE62" s="126"/>
      <c r="AF62" s="126"/>
      <c r="AG62" s="128">
        <f>'Část C - Klimatizace'!J32</f>
        <v>0</v>
      </c>
      <c r="AH62" s="125"/>
      <c r="AI62" s="125"/>
      <c r="AJ62" s="125"/>
      <c r="AK62" s="125"/>
      <c r="AL62" s="125"/>
      <c r="AM62" s="125"/>
      <c r="AN62" s="128">
        <f>SUM(AG62,AT62)</f>
        <v>0</v>
      </c>
      <c r="AO62" s="125"/>
      <c r="AP62" s="125"/>
      <c r="AQ62" s="129" t="s">
        <v>94</v>
      </c>
      <c r="AR62" s="66"/>
      <c r="AS62" s="130">
        <v>0</v>
      </c>
      <c r="AT62" s="131">
        <f>ROUND(SUM(AV62:AW62),2)</f>
        <v>0</v>
      </c>
      <c r="AU62" s="132">
        <f>'Část C - Klimatizace'!P88</f>
        <v>0</v>
      </c>
      <c r="AV62" s="131">
        <f>'Část C - Klimatizace'!J35</f>
        <v>0</v>
      </c>
      <c r="AW62" s="131">
        <f>'Část C - Klimatizace'!J36</f>
        <v>0</v>
      </c>
      <c r="AX62" s="131">
        <f>'Část C - Klimatizace'!J37</f>
        <v>0</v>
      </c>
      <c r="AY62" s="131">
        <f>'Část C - Klimatizace'!J38</f>
        <v>0</v>
      </c>
      <c r="AZ62" s="131">
        <f>'Část C - Klimatizace'!F35</f>
        <v>0</v>
      </c>
      <c r="BA62" s="131">
        <f>'Část C - Klimatizace'!F36</f>
        <v>0</v>
      </c>
      <c r="BB62" s="131">
        <f>'Část C - Klimatizace'!F37</f>
        <v>0</v>
      </c>
      <c r="BC62" s="131">
        <f>'Část C - Klimatizace'!F38</f>
        <v>0</v>
      </c>
      <c r="BD62" s="133">
        <f>'Část C - Klimatizace'!F39</f>
        <v>0</v>
      </c>
      <c r="BE62" s="4"/>
      <c r="BT62" s="134" t="s">
        <v>91</v>
      </c>
      <c r="BV62" s="134" t="s">
        <v>84</v>
      </c>
      <c r="BW62" s="134" t="s">
        <v>115</v>
      </c>
      <c r="BX62" s="134" t="s">
        <v>90</v>
      </c>
      <c r="CL62" s="134" t="s">
        <v>44</v>
      </c>
    </row>
    <row r="63" s="7" customFormat="1" ht="24.75" customHeight="1">
      <c r="A63" s="135" t="s">
        <v>96</v>
      </c>
      <c r="B63" s="112"/>
      <c r="C63" s="113"/>
      <c r="D63" s="114" t="s">
        <v>116</v>
      </c>
      <c r="E63" s="114"/>
      <c r="F63" s="114"/>
      <c r="G63" s="114"/>
      <c r="H63" s="114"/>
      <c r="I63" s="115"/>
      <c r="J63" s="114" t="s">
        <v>117</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7">
        <f>'PS 11-02-11 - Kostelec na...'!J30</f>
        <v>0</v>
      </c>
      <c r="AH63" s="115"/>
      <c r="AI63" s="115"/>
      <c r="AJ63" s="115"/>
      <c r="AK63" s="115"/>
      <c r="AL63" s="115"/>
      <c r="AM63" s="115"/>
      <c r="AN63" s="117">
        <f>SUM(AG63,AT63)</f>
        <v>0</v>
      </c>
      <c r="AO63" s="115"/>
      <c r="AP63" s="115"/>
      <c r="AQ63" s="118" t="s">
        <v>88</v>
      </c>
      <c r="AR63" s="119"/>
      <c r="AS63" s="120">
        <v>0</v>
      </c>
      <c r="AT63" s="121">
        <f>ROUND(SUM(AV63:AW63),2)</f>
        <v>0</v>
      </c>
      <c r="AU63" s="122">
        <f>'PS 11-02-11 - Kostelec na...'!P80</f>
        <v>0</v>
      </c>
      <c r="AV63" s="121">
        <f>'PS 11-02-11 - Kostelec na...'!J33</f>
        <v>0</v>
      </c>
      <c r="AW63" s="121">
        <f>'PS 11-02-11 - Kostelec na...'!J34</f>
        <v>0</v>
      </c>
      <c r="AX63" s="121">
        <f>'PS 11-02-11 - Kostelec na...'!J35</f>
        <v>0</v>
      </c>
      <c r="AY63" s="121">
        <f>'PS 11-02-11 - Kostelec na...'!J36</f>
        <v>0</v>
      </c>
      <c r="AZ63" s="121">
        <f>'PS 11-02-11 - Kostelec na...'!F33</f>
        <v>0</v>
      </c>
      <c r="BA63" s="121">
        <f>'PS 11-02-11 - Kostelec na...'!F34</f>
        <v>0</v>
      </c>
      <c r="BB63" s="121">
        <f>'PS 11-02-11 - Kostelec na...'!F35</f>
        <v>0</v>
      </c>
      <c r="BC63" s="121">
        <f>'PS 11-02-11 - Kostelec na...'!F36</f>
        <v>0</v>
      </c>
      <c r="BD63" s="123">
        <f>'PS 11-02-11 - Kostelec na...'!F37</f>
        <v>0</v>
      </c>
      <c r="BE63" s="7"/>
      <c r="BT63" s="124" t="s">
        <v>89</v>
      </c>
      <c r="BV63" s="124" t="s">
        <v>84</v>
      </c>
      <c r="BW63" s="124" t="s">
        <v>118</v>
      </c>
      <c r="BX63" s="124" t="s">
        <v>5</v>
      </c>
      <c r="CL63" s="124" t="s">
        <v>19</v>
      </c>
      <c r="CM63" s="124" t="s">
        <v>91</v>
      </c>
    </row>
    <row r="64" s="7" customFormat="1" ht="37.5" customHeight="1">
      <c r="A64" s="135" t="s">
        <v>96</v>
      </c>
      <c r="B64" s="112"/>
      <c r="C64" s="113"/>
      <c r="D64" s="114" t="s">
        <v>119</v>
      </c>
      <c r="E64" s="114"/>
      <c r="F64" s="114"/>
      <c r="G64" s="114"/>
      <c r="H64" s="114"/>
      <c r="I64" s="115"/>
      <c r="J64" s="114" t="s">
        <v>120</v>
      </c>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7">
        <f>'PS 11-02-11_01 - Kostelec...'!J30</f>
        <v>0</v>
      </c>
      <c r="AH64" s="115"/>
      <c r="AI64" s="115"/>
      <c r="AJ64" s="115"/>
      <c r="AK64" s="115"/>
      <c r="AL64" s="115"/>
      <c r="AM64" s="115"/>
      <c r="AN64" s="117">
        <f>SUM(AG64,AT64)</f>
        <v>0</v>
      </c>
      <c r="AO64" s="115"/>
      <c r="AP64" s="115"/>
      <c r="AQ64" s="118" t="s">
        <v>121</v>
      </c>
      <c r="AR64" s="119"/>
      <c r="AS64" s="120">
        <v>0</v>
      </c>
      <c r="AT64" s="121">
        <f>ROUND(SUM(AV64:AW64),2)</f>
        <v>0</v>
      </c>
      <c r="AU64" s="122">
        <f>'PS 11-02-11_01 - Kostelec...'!P84</f>
        <v>0</v>
      </c>
      <c r="AV64" s="121">
        <f>'PS 11-02-11_01 - Kostelec...'!J33</f>
        <v>0</v>
      </c>
      <c r="AW64" s="121">
        <f>'PS 11-02-11_01 - Kostelec...'!J34</f>
        <v>0</v>
      </c>
      <c r="AX64" s="121">
        <f>'PS 11-02-11_01 - Kostelec...'!J35</f>
        <v>0</v>
      </c>
      <c r="AY64" s="121">
        <f>'PS 11-02-11_01 - Kostelec...'!J36</f>
        <v>0</v>
      </c>
      <c r="AZ64" s="121">
        <f>'PS 11-02-11_01 - Kostelec...'!F33</f>
        <v>0</v>
      </c>
      <c r="BA64" s="121">
        <f>'PS 11-02-11_01 - Kostelec...'!F34</f>
        <v>0</v>
      </c>
      <c r="BB64" s="121">
        <f>'PS 11-02-11_01 - Kostelec...'!F35</f>
        <v>0</v>
      </c>
      <c r="BC64" s="121">
        <f>'PS 11-02-11_01 - Kostelec...'!F36</f>
        <v>0</v>
      </c>
      <c r="BD64" s="123">
        <f>'PS 11-02-11_01 - Kostelec...'!F37</f>
        <v>0</v>
      </c>
      <c r="BE64" s="7"/>
      <c r="BT64" s="124" t="s">
        <v>89</v>
      </c>
      <c r="BV64" s="124" t="s">
        <v>84</v>
      </c>
      <c r="BW64" s="124" t="s">
        <v>122</v>
      </c>
      <c r="BX64" s="124" t="s">
        <v>5</v>
      </c>
      <c r="CL64" s="124" t="s">
        <v>19</v>
      </c>
      <c r="CM64" s="124" t="s">
        <v>91</v>
      </c>
    </row>
    <row r="65" s="7" customFormat="1" ht="24.75" customHeight="1">
      <c r="A65" s="135" t="s">
        <v>96</v>
      </c>
      <c r="B65" s="112"/>
      <c r="C65" s="113"/>
      <c r="D65" s="114" t="s">
        <v>123</v>
      </c>
      <c r="E65" s="114"/>
      <c r="F65" s="114"/>
      <c r="G65" s="114"/>
      <c r="H65" s="114"/>
      <c r="I65" s="115"/>
      <c r="J65" s="114" t="s">
        <v>124</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7">
        <f>'PS 11-02-91 - Kostelec na...'!J30</f>
        <v>0</v>
      </c>
      <c r="AH65" s="115"/>
      <c r="AI65" s="115"/>
      <c r="AJ65" s="115"/>
      <c r="AK65" s="115"/>
      <c r="AL65" s="115"/>
      <c r="AM65" s="115"/>
      <c r="AN65" s="117">
        <f>SUM(AG65,AT65)</f>
        <v>0</v>
      </c>
      <c r="AO65" s="115"/>
      <c r="AP65" s="115"/>
      <c r="AQ65" s="118" t="s">
        <v>88</v>
      </c>
      <c r="AR65" s="119"/>
      <c r="AS65" s="120">
        <v>0</v>
      </c>
      <c r="AT65" s="121">
        <f>ROUND(SUM(AV65:AW65),2)</f>
        <v>0</v>
      </c>
      <c r="AU65" s="122">
        <f>'PS 11-02-91 - Kostelec na...'!P91</f>
        <v>0</v>
      </c>
      <c r="AV65" s="121">
        <f>'PS 11-02-91 - Kostelec na...'!J33</f>
        <v>0</v>
      </c>
      <c r="AW65" s="121">
        <f>'PS 11-02-91 - Kostelec na...'!J34</f>
        <v>0</v>
      </c>
      <c r="AX65" s="121">
        <f>'PS 11-02-91 - Kostelec na...'!J35</f>
        <v>0</v>
      </c>
      <c r="AY65" s="121">
        <f>'PS 11-02-91 - Kostelec na...'!J36</f>
        <v>0</v>
      </c>
      <c r="AZ65" s="121">
        <f>'PS 11-02-91 - Kostelec na...'!F33</f>
        <v>0</v>
      </c>
      <c r="BA65" s="121">
        <f>'PS 11-02-91 - Kostelec na...'!F34</f>
        <v>0</v>
      </c>
      <c r="BB65" s="121">
        <f>'PS 11-02-91 - Kostelec na...'!F35</f>
        <v>0</v>
      </c>
      <c r="BC65" s="121">
        <f>'PS 11-02-91 - Kostelec na...'!F36</f>
        <v>0</v>
      </c>
      <c r="BD65" s="123">
        <f>'PS 11-02-91 - Kostelec na...'!F37</f>
        <v>0</v>
      </c>
      <c r="BE65" s="7"/>
      <c r="BT65" s="124" t="s">
        <v>89</v>
      </c>
      <c r="BV65" s="124" t="s">
        <v>84</v>
      </c>
      <c r="BW65" s="124" t="s">
        <v>125</v>
      </c>
      <c r="BX65" s="124" t="s">
        <v>5</v>
      </c>
      <c r="CL65" s="124" t="s">
        <v>19</v>
      </c>
      <c r="CM65" s="124" t="s">
        <v>91</v>
      </c>
    </row>
    <row r="66" s="7" customFormat="1" ht="24.75" customHeight="1">
      <c r="A66" s="135" t="s">
        <v>96</v>
      </c>
      <c r="B66" s="112"/>
      <c r="C66" s="113"/>
      <c r="D66" s="114" t="s">
        <v>126</v>
      </c>
      <c r="E66" s="114"/>
      <c r="F66" s="114"/>
      <c r="G66" s="114"/>
      <c r="H66" s="114"/>
      <c r="I66" s="115"/>
      <c r="J66" s="114" t="s">
        <v>127</v>
      </c>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7">
        <f>'SO 11-71-01 - Kostelec na...'!J30</f>
        <v>0</v>
      </c>
      <c r="AH66" s="115"/>
      <c r="AI66" s="115"/>
      <c r="AJ66" s="115"/>
      <c r="AK66" s="115"/>
      <c r="AL66" s="115"/>
      <c r="AM66" s="115"/>
      <c r="AN66" s="117">
        <f>SUM(AG66,AT66)</f>
        <v>0</v>
      </c>
      <c r="AO66" s="115"/>
      <c r="AP66" s="115"/>
      <c r="AQ66" s="118" t="s">
        <v>121</v>
      </c>
      <c r="AR66" s="119"/>
      <c r="AS66" s="120">
        <v>0</v>
      </c>
      <c r="AT66" s="121">
        <f>ROUND(SUM(AV66:AW66),2)</f>
        <v>0</v>
      </c>
      <c r="AU66" s="122">
        <f>'SO 11-71-01 - Kostelec na...'!P89</f>
        <v>0</v>
      </c>
      <c r="AV66" s="121">
        <f>'SO 11-71-01 - Kostelec na...'!J33</f>
        <v>0</v>
      </c>
      <c r="AW66" s="121">
        <f>'SO 11-71-01 - Kostelec na...'!J34</f>
        <v>0</v>
      </c>
      <c r="AX66" s="121">
        <f>'SO 11-71-01 - Kostelec na...'!J35</f>
        <v>0</v>
      </c>
      <c r="AY66" s="121">
        <f>'SO 11-71-01 - Kostelec na...'!J36</f>
        <v>0</v>
      </c>
      <c r="AZ66" s="121">
        <f>'SO 11-71-01 - Kostelec na...'!F33</f>
        <v>0</v>
      </c>
      <c r="BA66" s="121">
        <f>'SO 11-71-01 - Kostelec na...'!F34</f>
        <v>0</v>
      </c>
      <c r="BB66" s="121">
        <f>'SO 11-71-01 - Kostelec na...'!F35</f>
        <v>0</v>
      </c>
      <c r="BC66" s="121">
        <f>'SO 11-71-01 - Kostelec na...'!F36</f>
        <v>0</v>
      </c>
      <c r="BD66" s="123">
        <f>'SO 11-71-01 - Kostelec na...'!F37</f>
        <v>0</v>
      </c>
      <c r="BE66" s="7"/>
      <c r="BT66" s="124" t="s">
        <v>89</v>
      </c>
      <c r="BV66" s="124" t="s">
        <v>84</v>
      </c>
      <c r="BW66" s="124" t="s">
        <v>128</v>
      </c>
      <c r="BX66" s="124" t="s">
        <v>5</v>
      </c>
      <c r="CL66" s="124" t="s">
        <v>19</v>
      </c>
      <c r="CM66" s="124" t="s">
        <v>91</v>
      </c>
    </row>
    <row r="67" s="7" customFormat="1" ht="24.75" customHeight="1">
      <c r="A67" s="135" t="s">
        <v>96</v>
      </c>
      <c r="B67" s="112"/>
      <c r="C67" s="113"/>
      <c r="D67" s="114" t="s">
        <v>129</v>
      </c>
      <c r="E67" s="114"/>
      <c r="F67" s="114"/>
      <c r="G67" s="114"/>
      <c r="H67" s="114"/>
      <c r="I67" s="115"/>
      <c r="J67" s="114" t="s">
        <v>130</v>
      </c>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7">
        <f>'SO 11-71-02 - Kostelec na...'!J30</f>
        <v>0</v>
      </c>
      <c r="AH67" s="115"/>
      <c r="AI67" s="115"/>
      <c r="AJ67" s="115"/>
      <c r="AK67" s="115"/>
      <c r="AL67" s="115"/>
      <c r="AM67" s="115"/>
      <c r="AN67" s="117">
        <f>SUM(AG67,AT67)</f>
        <v>0</v>
      </c>
      <c r="AO67" s="115"/>
      <c r="AP67" s="115"/>
      <c r="AQ67" s="118" t="s">
        <v>88</v>
      </c>
      <c r="AR67" s="119"/>
      <c r="AS67" s="120">
        <v>0</v>
      </c>
      <c r="AT67" s="121">
        <f>ROUND(SUM(AV67:AW67),2)</f>
        <v>0</v>
      </c>
      <c r="AU67" s="122">
        <f>'SO 11-71-02 - Kostelec na...'!P87</f>
        <v>0</v>
      </c>
      <c r="AV67" s="121">
        <f>'SO 11-71-02 - Kostelec na...'!J33</f>
        <v>0</v>
      </c>
      <c r="AW67" s="121">
        <f>'SO 11-71-02 - Kostelec na...'!J34</f>
        <v>0</v>
      </c>
      <c r="AX67" s="121">
        <f>'SO 11-71-02 - Kostelec na...'!J35</f>
        <v>0</v>
      </c>
      <c r="AY67" s="121">
        <f>'SO 11-71-02 - Kostelec na...'!J36</f>
        <v>0</v>
      </c>
      <c r="AZ67" s="121">
        <f>'SO 11-71-02 - Kostelec na...'!F33</f>
        <v>0</v>
      </c>
      <c r="BA67" s="121">
        <f>'SO 11-71-02 - Kostelec na...'!F34</f>
        <v>0</v>
      </c>
      <c r="BB67" s="121">
        <f>'SO 11-71-02 - Kostelec na...'!F35</f>
        <v>0</v>
      </c>
      <c r="BC67" s="121">
        <f>'SO 11-71-02 - Kostelec na...'!F36</f>
        <v>0</v>
      </c>
      <c r="BD67" s="123">
        <f>'SO 11-71-02 - Kostelec na...'!F37</f>
        <v>0</v>
      </c>
      <c r="BE67" s="7"/>
      <c r="BT67" s="124" t="s">
        <v>89</v>
      </c>
      <c r="BV67" s="124" t="s">
        <v>84</v>
      </c>
      <c r="BW67" s="124" t="s">
        <v>131</v>
      </c>
      <c r="BX67" s="124" t="s">
        <v>5</v>
      </c>
      <c r="CL67" s="124" t="s">
        <v>19</v>
      </c>
      <c r="CM67" s="124" t="s">
        <v>91</v>
      </c>
    </row>
    <row r="68" s="7" customFormat="1" ht="37.5" customHeight="1">
      <c r="A68" s="135" t="s">
        <v>96</v>
      </c>
      <c r="B68" s="112"/>
      <c r="C68" s="113"/>
      <c r="D68" s="114" t="s">
        <v>132</v>
      </c>
      <c r="E68" s="114"/>
      <c r="F68" s="114"/>
      <c r="G68" s="114"/>
      <c r="H68" s="114"/>
      <c r="I68" s="115"/>
      <c r="J68" s="114" t="s">
        <v>133</v>
      </c>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7">
        <f>'SO 11-71-02_01 - Kostelec...'!J30</f>
        <v>0</v>
      </c>
      <c r="AH68" s="115"/>
      <c r="AI68" s="115"/>
      <c r="AJ68" s="115"/>
      <c r="AK68" s="115"/>
      <c r="AL68" s="115"/>
      <c r="AM68" s="115"/>
      <c r="AN68" s="117">
        <f>SUM(AG68,AT68)</f>
        <v>0</v>
      </c>
      <c r="AO68" s="115"/>
      <c r="AP68" s="115"/>
      <c r="AQ68" s="118" t="s">
        <v>88</v>
      </c>
      <c r="AR68" s="119"/>
      <c r="AS68" s="120">
        <v>0</v>
      </c>
      <c r="AT68" s="121">
        <f>ROUND(SUM(AV68:AW68),2)</f>
        <v>0</v>
      </c>
      <c r="AU68" s="122">
        <f>'SO 11-71-02_01 - Kostelec...'!P80</f>
        <v>0</v>
      </c>
      <c r="AV68" s="121">
        <f>'SO 11-71-02_01 - Kostelec...'!J33</f>
        <v>0</v>
      </c>
      <c r="AW68" s="121">
        <f>'SO 11-71-02_01 - Kostelec...'!J34</f>
        <v>0</v>
      </c>
      <c r="AX68" s="121">
        <f>'SO 11-71-02_01 - Kostelec...'!J35</f>
        <v>0</v>
      </c>
      <c r="AY68" s="121">
        <f>'SO 11-71-02_01 - Kostelec...'!J36</f>
        <v>0</v>
      </c>
      <c r="AZ68" s="121">
        <f>'SO 11-71-02_01 - Kostelec...'!F33</f>
        <v>0</v>
      </c>
      <c r="BA68" s="121">
        <f>'SO 11-71-02_01 - Kostelec...'!F34</f>
        <v>0</v>
      </c>
      <c r="BB68" s="121">
        <f>'SO 11-71-02_01 - Kostelec...'!F35</f>
        <v>0</v>
      </c>
      <c r="BC68" s="121">
        <f>'SO 11-71-02_01 - Kostelec...'!F36</f>
        <v>0</v>
      </c>
      <c r="BD68" s="123">
        <f>'SO 11-71-02_01 - Kostelec...'!F37</f>
        <v>0</v>
      </c>
      <c r="BE68" s="7"/>
      <c r="BT68" s="124" t="s">
        <v>89</v>
      </c>
      <c r="BV68" s="124" t="s">
        <v>84</v>
      </c>
      <c r="BW68" s="124" t="s">
        <v>134</v>
      </c>
      <c r="BX68" s="124" t="s">
        <v>5</v>
      </c>
      <c r="CL68" s="124" t="s">
        <v>19</v>
      </c>
      <c r="CM68" s="124" t="s">
        <v>91</v>
      </c>
    </row>
    <row r="69" s="7" customFormat="1" ht="24.75" customHeight="1">
      <c r="A69" s="135" t="s">
        <v>96</v>
      </c>
      <c r="B69" s="112"/>
      <c r="C69" s="113"/>
      <c r="D69" s="114" t="s">
        <v>135</v>
      </c>
      <c r="E69" s="114"/>
      <c r="F69" s="114"/>
      <c r="G69" s="114"/>
      <c r="H69" s="114"/>
      <c r="I69" s="115"/>
      <c r="J69" s="114" t="s">
        <v>136</v>
      </c>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7">
        <f>'SO 11-84-01 - Kostelec na...'!J30</f>
        <v>0</v>
      </c>
      <c r="AH69" s="115"/>
      <c r="AI69" s="115"/>
      <c r="AJ69" s="115"/>
      <c r="AK69" s="115"/>
      <c r="AL69" s="115"/>
      <c r="AM69" s="115"/>
      <c r="AN69" s="117">
        <f>SUM(AG69,AT69)</f>
        <v>0</v>
      </c>
      <c r="AO69" s="115"/>
      <c r="AP69" s="115"/>
      <c r="AQ69" s="118" t="s">
        <v>121</v>
      </c>
      <c r="AR69" s="119"/>
      <c r="AS69" s="120">
        <v>0</v>
      </c>
      <c r="AT69" s="121">
        <f>ROUND(SUM(AV69:AW69),2)</f>
        <v>0</v>
      </c>
      <c r="AU69" s="122">
        <f>'SO 11-84-01 - Kostelec na...'!P88</f>
        <v>0</v>
      </c>
      <c r="AV69" s="121">
        <f>'SO 11-84-01 - Kostelec na...'!J33</f>
        <v>0</v>
      </c>
      <c r="AW69" s="121">
        <f>'SO 11-84-01 - Kostelec na...'!J34</f>
        <v>0</v>
      </c>
      <c r="AX69" s="121">
        <f>'SO 11-84-01 - Kostelec na...'!J35</f>
        <v>0</v>
      </c>
      <c r="AY69" s="121">
        <f>'SO 11-84-01 - Kostelec na...'!J36</f>
        <v>0</v>
      </c>
      <c r="AZ69" s="121">
        <f>'SO 11-84-01 - Kostelec na...'!F33</f>
        <v>0</v>
      </c>
      <c r="BA69" s="121">
        <f>'SO 11-84-01 - Kostelec na...'!F34</f>
        <v>0</v>
      </c>
      <c r="BB69" s="121">
        <f>'SO 11-84-01 - Kostelec na...'!F35</f>
        <v>0</v>
      </c>
      <c r="BC69" s="121">
        <f>'SO 11-84-01 - Kostelec na...'!F36</f>
        <v>0</v>
      </c>
      <c r="BD69" s="123">
        <f>'SO 11-84-01 - Kostelec na...'!F37</f>
        <v>0</v>
      </c>
      <c r="BE69" s="7"/>
      <c r="BT69" s="124" t="s">
        <v>89</v>
      </c>
      <c r="BV69" s="124" t="s">
        <v>84</v>
      </c>
      <c r="BW69" s="124" t="s">
        <v>137</v>
      </c>
      <c r="BX69" s="124" t="s">
        <v>5</v>
      </c>
      <c r="CL69" s="124" t="s">
        <v>19</v>
      </c>
      <c r="CM69" s="124" t="s">
        <v>91</v>
      </c>
    </row>
    <row r="70" s="7" customFormat="1" ht="37.5" customHeight="1">
      <c r="A70" s="135" t="s">
        <v>96</v>
      </c>
      <c r="B70" s="112"/>
      <c r="C70" s="113"/>
      <c r="D70" s="114" t="s">
        <v>138</v>
      </c>
      <c r="E70" s="114"/>
      <c r="F70" s="114"/>
      <c r="G70" s="114"/>
      <c r="H70" s="114"/>
      <c r="I70" s="115"/>
      <c r="J70" s="114" t="s">
        <v>139</v>
      </c>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7">
        <f>'SO 11-84-01_01 - Kostelec...'!J30</f>
        <v>0</v>
      </c>
      <c r="AH70" s="115"/>
      <c r="AI70" s="115"/>
      <c r="AJ70" s="115"/>
      <c r="AK70" s="115"/>
      <c r="AL70" s="115"/>
      <c r="AM70" s="115"/>
      <c r="AN70" s="117">
        <f>SUM(AG70,AT70)</f>
        <v>0</v>
      </c>
      <c r="AO70" s="115"/>
      <c r="AP70" s="115"/>
      <c r="AQ70" s="118" t="s">
        <v>121</v>
      </c>
      <c r="AR70" s="119"/>
      <c r="AS70" s="120">
        <v>0</v>
      </c>
      <c r="AT70" s="121">
        <f>ROUND(SUM(AV70:AW70),2)</f>
        <v>0</v>
      </c>
      <c r="AU70" s="122">
        <f>'SO 11-84-01_01 - Kostelec...'!P83</f>
        <v>0</v>
      </c>
      <c r="AV70" s="121">
        <f>'SO 11-84-01_01 - Kostelec...'!J33</f>
        <v>0</v>
      </c>
      <c r="AW70" s="121">
        <f>'SO 11-84-01_01 - Kostelec...'!J34</f>
        <v>0</v>
      </c>
      <c r="AX70" s="121">
        <f>'SO 11-84-01_01 - Kostelec...'!J35</f>
        <v>0</v>
      </c>
      <c r="AY70" s="121">
        <f>'SO 11-84-01_01 - Kostelec...'!J36</f>
        <v>0</v>
      </c>
      <c r="AZ70" s="121">
        <f>'SO 11-84-01_01 - Kostelec...'!F33</f>
        <v>0</v>
      </c>
      <c r="BA70" s="121">
        <f>'SO 11-84-01_01 - Kostelec...'!F34</f>
        <v>0</v>
      </c>
      <c r="BB70" s="121">
        <f>'SO 11-84-01_01 - Kostelec...'!F35</f>
        <v>0</v>
      </c>
      <c r="BC70" s="121">
        <f>'SO 11-84-01_01 - Kostelec...'!F36</f>
        <v>0</v>
      </c>
      <c r="BD70" s="123">
        <f>'SO 11-84-01_01 - Kostelec...'!F37</f>
        <v>0</v>
      </c>
      <c r="BE70" s="7"/>
      <c r="BT70" s="124" t="s">
        <v>89</v>
      </c>
      <c r="BV70" s="124" t="s">
        <v>84</v>
      </c>
      <c r="BW70" s="124" t="s">
        <v>140</v>
      </c>
      <c r="BX70" s="124" t="s">
        <v>5</v>
      </c>
      <c r="CL70" s="124" t="s">
        <v>19</v>
      </c>
      <c r="CM70" s="124" t="s">
        <v>91</v>
      </c>
    </row>
    <row r="71" s="7" customFormat="1" ht="24.75" customHeight="1">
      <c r="A71" s="135" t="s">
        <v>96</v>
      </c>
      <c r="B71" s="112"/>
      <c r="C71" s="113"/>
      <c r="D71" s="114" t="s">
        <v>141</v>
      </c>
      <c r="E71" s="114"/>
      <c r="F71" s="114"/>
      <c r="G71" s="114"/>
      <c r="H71" s="114"/>
      <c r="I71" s="115"/>
      <c r="J71" s="114" t="s">
        <v>142</v>
      </c>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7">
        <f>'SO 11-86-01 - Kostelec na...'!J30</f>
        <v>0</v>
      </c>
      <c r="AH71" s="115"/>
      <c r="AI71" s="115"/>
      <c r="AJ71" s="115"/>
      <c r="AK71" s="115"/>
      <c r="AL71" s="115"/>
      <c r="AM71" s="115"/>
      <c r="AN71" s="117">
        <f>SUM(AG71,AT71)</f>
        <v>0</v>
      </c>
      <c r="AO71" s="115"/>
      <c r="AP71" s="115"/>
      <c r="AQ71" s="118" t="s">
        <v>121</v>
      </c>
      <c r="AR71" s="119"/>
      <c r="AS71" s="120">
        <v>0</v>
      </c>
      <c r="AT71" s="121">
        <f>ROUND(SUM(AV71:AW71),2)</f>
        <v>0</v>
      </c>
      <c r="AU71" s="122">
        <f>'SO 11-86-01 - Kostelec na...'!P88</f>
        <v>0</v>
      </c>
      <c r="AV71" s="121">
        <f>'SO 11-86-01 - Kostelec na...'!J33</f>
        <v>0</v>
      </c>
      <c r="AW71" s="121">
        <f>'SO 11-86-01 - Kostelec na...'!J34</f>
        <v>0</v>
      </c>
      <c r="AX71" s="121">
        <f>'SO 11-86-01 - Kostelec na...'!J35</f>
        <v>0</v>
      </c>
      <c r="AY71" s="121">
        <f>'SO 11-86-01 - Kostelec na...'!J36</f>
        <v>0</v>
      </c>
      <c r="AZ71" s="121">
        <f>'SO 11-86-01 - Kostelec na...'!F33</f>
        <v>0</v>
      </c>
      <c r="BA71" s="121">
        <f>'SO 11-86-01 - Kostelec na...'!F34</f>
        <v>0</v>
      </c>
      <c r="BB71" s="121">
        <f>'SO 11-86-01 - Kostelec na...'!F35</f>
        <v>0</v>
      </c>
      <c r="BC71" s="121">
        <f>'SO 11-86-01 - Kostelec na...'!F36</f>
        <v>0</v>
      </c>
      <c r="BD71" s="123">
        <f>'SO 11-86-01 - Kostelec na...'!F37</f>
        <v>0</v>
      </c>
      <c r="BE71" s="7"/>
      <c r="BT71" s="124" t="s">
        <v>89</v>
      </c>
      <c r="BV71" s="124" t="s">
        <v>84</v>
      </c>
      <c r="BW71" s="124" t="s">
        <v>143</v>
      </c>
      <c r="BX71" s="124" t="s">
        <v>5</v>
      </c>
      <c r="CL71" s="124" t="s">
        <v>19</v>
      </c>
      <c r="CM71" s="124" t="s">
        <v>91</v>
      </c>
    </row>
    <row r="72" s="7" customFormat="1" ht="37.5" customHeight="1">
      <c r="A72" s="135" t="s">
        <v>96</v>
      </c>
      <c r="B72" s="112"/>
      <c r="C72" s="113"/>
      <c r="D72" s="114" t="s">
        <v>144</v>
      </c>
      <c r="E72" s="114"/>
      <c r="F72" s="114"/>
      <c r="G72" s="114"/>
      <c r="H72" s="114"/>
      <c r="I72" s="115"/>
      <c r="J72" s="114" t="s">
        <v>145</v>
      </c>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7">
        <f>'SO 11-86-01_01 - Kostelec...'!J30</f>
        <v>0</v>
      </c>
      <c r="AH72" s="115"/>
      <c r="AI72" s="115"/>
      <c r="AJ72" s="115"/>
      <c r="AK72" s="115"/>
      <c r="AL72" s="115"/>
      <c r="AM72" s="115"/>
      <c r="AN72" s="117">
        <f>SUM(AG72,AT72)</f>
        <v>0</v>
      </c>
      <c r="AO72" s="115"/>
      <c r="AP72" s="115"/>
      <c r="AQ72" s="118" t="s">
        <v>121</v>
      </c>
      <c r="AR72" s="119"/>
      <c r="AS72" s="120">
        <v>0</v>
      </c>
      <c r="AT72" s="121">
        <f>ROUND(SUM(AV72:AW72),2)</f>
        <v>0</v>
      </c>
      <c r="AU72" s="122">
        <f>'SO 11-86-01_01 - Kostelec...'!P84</f>
        <v>0</v>
      </c>
      <c r="AV72" s="121">
        <f>'SO 11-86-01_01 - Kostelec...'!J33</f>
        <v>0</v>
      </c>
      <c r="AW72" s="121">
        <f>'SO 11-86-01_01 - Kostelec...'!J34</f>
        <v>0</v>
      </c>
      <c r="AX72" s="121">
        <f>'SO 11-86-01_01 - Kostelec...'!J35</f>
        <v>0</v>
      </c>
      <c r="AY72" s="121">
        <f>'SO 11-86-01_01 - Kostelec...'!J36</f>
        <v>0</v>
      </c>
      <c r="AZ72" s="121">
        <f>'SO 11-86-01_01 - Kostelec...'!F33</f>
        <v>0</v>
      </c>
      <c r="BA72" s="121">
        <f>'SO 11-86-01_01 - Kostelec...'!F34</f>
        <v>0</v>
      </c>
      <c r="BB72" s="121">
        <f>'SO 11-86-01_01 - Kostelec...'!F35</f>
        <v>0</v>
      </c>
      <c r="BC72" s="121">
        <f>'SO 11-86-01_01 - Kostelec...'!F36</f>
        <v>0</v>
      </c>
      <c r="BD72" s="123">
        <f>'SO 11-86-01_01 - Kostelec...'!F37</f>
        <v>0</v>
      </c>
      <c r="BE72" s="7"/>
      <c r="BT72" s="124" t="s">
        <v>89</v>
      </c>
      <c r="BV72" s="124" t="s">
        <v>84</v>
      </c>
      <c r="BW72" s="124" t="s">
        <v>146</v>
      </c>
      <c r="BX72" s="124" t="s">
        <v>5</v>
      </c>
      <c r="CL72" s="124" t="s">
        <v>19</v>
      </c>
      <c r="CM72" s="124" t="s">
        <v>91</v>
      </c>
    </row>
    <row r="73" s="7" customFormat="1" ht="16.5" customHeight="1">
      <c r="A73" s="135" t="s">
        <v>96</v>
      </c>
      <c r="B73" s="112"/>
      <c r="C73" s="113"/>
      <c r="D73" s="114" t="s">
        <v>147</v>
      </c>
      <c r="E73" s="114"/>
      <c r="F73" s="114"/>
      <c r="G73" s="114"/>
      <c r="H73" s="114"/>
      <c r="I73" s="115"/>
      <c r="J73" s="114" t="s">
        <v>148</v>
      </c>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7">
        <f>'PS 100 - VON'!J30</f>
        <v>0</v>
      </c>
      <c r="AH73" s="115"/>
      <c r="AI73" s="115"/>
      <c r="AJ73" s="115"/>
      <c r="AK73" s="115"/>
      <c r="AL73" s="115"/>
      <c r="AM73" s="115"/>
      <c r="AN73" s="117">
        <f>SUM(AG73,AT73)</f>
        <v>0</v>
      </c>
      <c r="AO73" s="115"/>
      <c r="AP73" s="115"/>
      <c r="AQ73" s="118" t="s">
        <v>148</v>
      </c>
      <c r="AR73" s="119"/>
      <c r="AS73" s="136">
        <v>0</v>
      </c>
      <c r="AT73" s="137">
        <f>ROUND(SUM(AV73:AW73),2)</f>
        <v>0</v>
      </c>
      <c r="AU73" s="138">
        <f>'PS 100 - VON'!P81</f>
        <v>0</v>
      </c>
      <c r="AV73" s="137">
        <f>'PS 100 - VON'!J33</f>
        <v>0</v>
      </c>
      <c r="AW73" s="137">
        <f>'PS 100 - VON'!J34</f>
        <v>0</v>
      </c>
      <c r="AX73" s="137">
        <f>'PS 100 - VON'!J35</f>
        <v>0</v>
      </c>
      <c r="AY73" s="137">
        <f>'PS 100 - VON'!J36</f>
        <v>0</v>
      </c>
      <c r="AZ73" s="137">
        <f>'PS 100 - VON'!F33</f>
        <v>0</v>
      </c>
      <c r="BA73" s="137">
        <f>'PS 100 - VON'!F34</f>
        <v>0</v>
      </c>
      <c r="BB73" s="137">
        <f>'PS 100 - VON'!F35</f>
        <v>0</v>
      </c>
      <c r="BC73" s="137">
        <f>'PS 100 - VON'!F36</f>
        <v>0</v>
      </c>
      <c r="BD73" s="139">
        <f>'PS 100 - VON'!F37</f>
        <v>0</v>
      </c>
      <c r="BE73" s="7"/>
      <c r="BT73" s="124" t="s">
        <v>89</v>
      </c>
      <c r="BV73" s="124" t="s">
        <v>84</v>
      </c>
      <c r="BW73" s="124" t="s">
        <v>149</v>
      </c>
      <c r="BX73" s="124" t="s">
        <v>5</v>
      </c>
      <c r="CL73" s="124" t="s">
        <v>19</v>
      </c>
      <c r="CM73" s="124" t="s">
        <v>91</v>
      </c>
    </row>
    <row r="74" s="2" customFormat="1" ht="30" customHeight="1">
      <c r="A74" s="39"/>
      <c r="B74" s="40"/>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41"/>
      <c r="AI74" s="41"/>
      <c r="AJ74" s="41"/>
      <c r="AK74" s="41"/>
      <c r="AL74" s="41"/>
      <c r="AM74" s="41"/>
      <c r="AN74" s="41"/>
      <c r="AO74" s="41"/>
      <c r="AP74" s="41"/>
      <c r="AQ74" s="41"/>
      <c r="AR74" s="45"/>
      <c r="AS74" s="39"/>
      <c r="AT74" s="39"/>
      <c r="AU74" s="39"/>
      <c r="AV74" s="39"/>
      <c r="AW74" s="39"/>
      <c r="AX74" s="39"/>
      <c r="AY74" s="39"/>
      <c r="AZ74" s="39"/>
      <c r="BA74" s="39"/>
      <c r="BB74" s="39"/>
      <c r="BC74" s="39"/>
      <c r="BD74" s="39"/>
      <c r="BE74" s="39"/>
    </row>
    <row r="75" s="2" customFormat="1" ht="6.96" customHeight="1">
      <c r="A75" s="39"/>
      <c r="B75" s="60"/>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1"/>
      <c r="AL75" s="61"/>
      <c r="AM75" s="61"/>
      <c r="AN75" s="61"/>
      <c r="AO75" s="61"/>
      <c r="AP75" s="61"/>
      <c r="AQ75" s="61"/>
      <c r="AR75" s="45"/>
      <c r="AS75" s="39"/>
      <c r="AT75" s="39"/>
      <c r="AU75" s="39"/>
      <c r="AV75" s="39"/>
      <c r="AW75" s="39"/>
      <c r="AX75" s="39"/>
      <c r="AY75" s="39"/>
      <c r="AZ75" s="39"/>
      <c r="BA75" s="39"/>
      <c r="BB75" s="39"/>
      <c r="BC75" s="39"/>
      <c r="BD75" s="39"/>
      <c r="BE75" s="39"/>
    </row>
  </sheetData>
  <sheetProtection sheet="1" formatColumns="0" formatRows="0" objects="1" scenarios="1" spinCount="100000" saltValue="vdl5opcbrvgYZEPzWgGsxVkQNMwEB/gUIddQ/UY28/+xYnaYdF9fd9nnspUiCw/odEdW3FKVlSX3tEzDHi1lwQ==" hashValue="cWCkHdkbpZFxIekcpCFhJyIjTwnOvTrP1jJ8G1/A4D4JhEiNYbGIVvC41Oi++BVAmXU+u3MBmIQPqiXaZMqSAg==" algorithmName="SHA-512" password="CC35"/>
  <mergeCells count="114">
    <mergeCell ref="C52:G52"/>
    <mergeCell ref="D63:H63"/>
    <mergeCell ref="D64:H64"/>
    <mergeCell ref="D55:H55"/>
    <mergeCell ref="E61:I61"/>
    <mergeCell ref="E56:I56"/>
    <mergeCell ref="E62:I62"/>
    <mergeCell ref="F60:J60"/>
    <mergeCell ref="F57:J57"/>
    <mergeCell ref="F59:J59"/>
    <mergeCell ref="F58:J58"/>
    <mergeCell ref="I52:AF52"/>
    <mergeCell ref="J55:AF55"/>
    <mergeCell ref="J64:AF64"/>
    <mergeCell ref="J63:AF63"/>
    <mergeCell ref="K61:AF61"/>
    <mergeCell ref="K56:AF56"/>
    <mergeCell ref="K62:AF62"/>
    <mergeCell ref="L58:AF58"/>
    <mergeCell ref="L59:AF59"/>
    <mergeCell ref="L60:AF60"/>
    <mergeCell ref="L57:AF57"/>
    <mergeCell ref="L45:AO45"/>
    <mergeCell ref="D65:H65"/>
    <mergeCell ref="J65:AF65"/>
    <mergeCell ref="D66:H66"/>
    <mergeCell ref="J66:AF66"/>
    <mergeCell ref="D67:H67"/>
    <mergeCell ref="J67:AF67"/>
    <mergeCell ref="D68:H68"/>
    <mergeCell ref="J68:AF68"/>
    <mergeCell ref="D69:H69"/>
    <mergeCell ref="J69:AF69"/>
    <mergeCell ref="D70:H70"/>
    <mergeCell ref="J70:AF70"/>
    <mergeCell ref="D71:H71"/>
    <mergeCell ref="J71:AF71"/>
    <mergeCell ref="D72:H72"/>
    <mergeCell ref="J72:AF72"/>
    <mergeCell ref="D73:H73"/>
    <mergeCell ref="J73:AF73"/>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1:AM61"/>
    <mergeCell ref="AG64:AM64"/>
    <mergeCell ref="AG62:AM62"/>
    <mergeCell ref="AG60:AM60"/>
    <mergeCell ref="AG63:AM63"/>
    <mergeCell ref="AG52:AM52"/>
    <mergeCell ref="AG57:AM57"/>
    <mergeCell ref="AG58:AM58"/>
    <mergeCell ref="AG55:AM55"/>
    <mergeCell ref="AG56:AM56"/>
    <mergeCell ref="AG59:AM59"/>
    <mergeCell ref="AM49:AP49"/>
    <mergeCell ref="AM47:AN47"/>
    <mergeCell ref="AM50:AP50"/>
    <mergeCell ref="AN63:AP63"/>
    <mergeCell ref="AN62:AP62"/>
    <mergeCell ref="AN58:AP58"/>
    <mergeCell ref="AN60:AP60"/>
    <mergeCell ref="AN59:AP59"/>
    <mergeCell ref="AN57:AP57"/>
    <mergeCell ref="AN56:AP56"/>
    <mergeCell ref="AN55:AP55"/>
    <mergeCell ref="AN52:AP52"/>
    <mergeCell ref="AN61:AP61"/>
    <mergeCell ref="AN64:AP64"/>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71:AP71"/>
    <mergeCell ref="AG71:AM71"/>
    <mergeCell ref="AN72:AP72"/>
    <mergeCell ref="AG72:AM72"/>
    <mergeCell ref="AN73:AP73"/>
    <mergeCell ref="AG73:AM73"/>
    <mergeCell ref="AN54:AP54"/>
  </mergeCells>
  <hyperlinks>
    <hyperlink ref="A57" location="'0001 - Technologie zab. zař.'!C2" display="/"/>
    <hyperlink ref="A58" location="'02 - Zemní práce'!C2" display="/"/>
    <hyperlink ref="A59" location="'03 - PZS v km 61,989 - za...'!C2" display="/"/>
    <hyperlink ref="A60" location="'031 - PZS v km 61,989 - z...'!C2" display="/"/>
    <hyperlink ref="A61" location="'Část B - Provizorní zabez...'!C2" display="/"/>
    <hyperlink ref="A62" location="'Část C - Klimatizace'!C2" display="/"/>
    <hyperlink ref="A63" location="'PS 11-02-11 - Kostelec na...'!C2" display="/"/>
    <hyperlink ref="A64" location="'PS 11-02-11_01 - Kostelec...'!C2" display="/"/>
    <hyperlink ref="A65" location="'PS 11-02-91 - Kostelec na...'!C2" display="/"/>
    <hyperlink ref="A66" location="'SO 11-71-01 - Kostelec na...'!C2" display="/"/>
    <hyperlink ref="A67" location="'SO 11-71-02 - Kostelec na...'!C2" display="/"/>
    <hyperlink ref="A68" location="'SO 11-71-02_01 - Kostelec...'!C2" display="/"/>
    <hyperlink ref="A69" location="'SO 11-84-01 - Kostelec na...'!C2" display="/"/>
    <hyperlink ref="A70" location="'SO 11-84-01_01 - Kostelec...'!C2" display="/"/>
    <hyperlink ref="A71" location="'SO 11-86-01 - Kostelec na...'!C2" display="/"/>
    <hyperlink ref="A72" location="'SO 11-86-01_01 - Kostelec...'!C2" display="/"/>
    <hyperlink ref="A73" location="'PS 100 - V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125</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1985</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ROUND(J91,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ROUND((SUM(BE91:BE136)),  2)</f>
        <v>0</v>
      </c>
      <c r="G33" s="39"/>
      <c r="H33" s="39"/>
      <c r="I33" s="159">
        <v>0.20999999999999999</v>
      </c>
      <c r="J33" s="158">
        <f>ROUND(((SUM(BE91:BE136))*I33),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ROUND((SUM(BF91:BF136)),  2)</f>
        <v>0</v>
      </c>
      <c r="G34" s="39"/>
      <c r="H34" s="39"/>
      <c r="I34" s="159">
        <v>0.14999999999999999</v>
      </c>
      <c r="J34" s="158">
        <f>ROUND(((SUM(BF91:BF136))*I34),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ROUND((SUM(BG91:BG136)),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ROUND((SUM(BH91:BH136)),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ROUND((SUM(BI91:BI136)),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PS 11-02-91 - Kostelec nad Orlicí, DDTS</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J91</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1986</v>
      </c>
      <c r="E60" s="180"/>
      <c r="F60" s="180"/>
      <c r="G60" s="180"/>
      <c r="H60" s="180"/>
      <c r="I60" s="180"/>
      <c r="J60" s="181">
        <f>J92</f>
        <v>0</v>
      </c>
      <c r="K60" s="178"/>
      <c r="L60" s="182"/>
      <c r="S60" s="9"/>
      <c r="T60" s="9"/>
      <c r="U60" s="9"/>
      <c r="V60" s="9"/>
      <c r="W60" s="9"/>
      <c r="X60" s="9"/>
      <c r="Y60" s="9"/>
      <c r="Z60" s="9"/>
      <c r="AA60" s="9"/>
      <c r="AB60" s="9"/>
      <c r="AC60" s="9"/>
      <c r="AD60" s="9"/>
      <c r="AE60" s="9"/>
    </row>
    <row r="61" hidden="1" s="9" customFormat="1" ht="24.96" customHeight="1">
      <c r="A61" s="9"/>
      <c r="B61" s="177"/>
      <c r="C61" s="178"/>
      <c r="D61" s="179" t="s">
        <v>1987</v>
      </c>
      <c r="E61" s="180"/>
      <c r="F61" s="180"/>
      <c r="G61" s="180"/>
      <c r="H61" s="180"/>
      <c r="I61" s="180"/>
      <c r="J61" s="181">
        <f>J95</f>
        <v>0</v>
      </c>
      <c r="K61" s="178"/>
      <c r="L61" s="182"/>
      <c r="S61" s="9"/>
      <c r="T61" s="9"/>
      <c r="U61" s="9"/>
      <c r="V61" s="9"/>
      <c r="W61" s="9"/>
      <c r="X61" s="9"/>
      <c r="Y61" s="9"/>
      <c r="Z61" s="9"/>
      <c r="AA61" s="9"/>
      <c r="AB61" s="9"/>
      <c r="AC61" s="9"/>
      <c r="AD61" s="9"/>
      <c r="AE61" s="9"/>
    </row>
    <row r="62" hidden="1" s="9" customFormat="1" ht="24.96" customHeight="1">
      <c r="A62" s="9"/>
      <c r="B62" s="177"/>
      <c r="C62" s="178"/>
      <c r="D62" s="179" t="s">
        <v>1988</v>
      </c>
      <c r="E62" s="180"/>
      <c r="F62" s="180"/>
      <c r="G62" s="180"/>
      <c r="H62" s="180"/>
      <c r="I62" s="180"/>
      <c r="J62" s="181">
        <f>J97</f>
        <v>0</v>
      </c>
      <c r="K62" s="178"/>
      <c r="L62" s="182"/>
      <c r="S62" s="9"/>
      <c r="T62" s="9"/>
      <c r="U62" s="9"/>
      <c r="V62" s="9"/>
      <c r="W62" s="9"/>
      <c r="X62" s="9"/>
      <c r="Y62" s="9"/>
      <c r="Z62" s="9"/>
      <c r="AA62" s="9"/>
      <c r="AB62" s="9"/>
      <c r="AC62" s="9"/>
      <c r="AD62" s="9"/>
      <c r="AE62" s="9"/>
    </row>
    <row r="63" hidden="1" s="9" customFormat="1" ht="24.96" customHeight="1">
      <c r="A63" s="9"/>
      <c r="B63" s="177"/>
      <c r="C63" s="178"/>
      <c r="D63" s="179" t="s">
        <v>1989</v>
      </c>
      <c r="E63" s="180"/>
      <c r="F63" s="180"/>
      <c r="G63" s="180"/>
      <c r="H63" s="180"/>
      <c r="I63" s="180"/>
      <c r="J63" s="181">
        <f>J100</f>
        <v>0</v>
      </c>
      <c r="K63" s="178"/>
      <c r="L63" s="182"/>
      <c r="S63" s="9"/>
      <c r="T63" s="9"/>
      <c r="U63" s="9"/>
      <c r="V63" s="9"/>
      <c r="W63" s="9"/>
      <c r="X63" s="9"/>
      <c r="Y63" s="9"/>
      <c r="Z63" s="9"/>
      <c r="AA63" s="9"/>
      <c r="AB63" s="9"/>
      <c r="AC63" s="9"/>
      <c r="AD63" s="9"/>
      <c r="AE63" s="9"/>
    </row>
    <row r="64" hidden="1" s="10" customFormat="1" ht="19.92" customHeight="1">
      <c r="A64" s="10"/>
      <c r="B64" s="183"/>
      <c r="C64" s="125"/>
      <c r="D64" s="184" t="s">
        <v>1990</v>
      </c>
      <c r="E64" s="185"/>
      <c r="F64" s="185"/>
      <c r="G64" s="185"/>
      <c r="H64" s="185"/>
      <c r="I64" s="185"/>
      <c r="J64" s="186">
        <f>J106</f>
        <v>0</v>
      </c>
      <c r="K64" s="125"/>
      <c r="L64" s="187"/>
      <c r="S64" s="10"/>
      <c r="T64" s="10"/>
      <c r="U64" s="10"/>
      <c r="V64" s="10"/>
      <c r="W64" s="10"/>
      <c r="X64" s="10"/>
      <c r="Y64" s="10"/>
      <c r="Z64" s="10"/>
      <c r="AA64" s="10"/>
      <c r="AB64" s="10"/>
      <c r="AC64" s="10"/>
      <c r="AD64" s="10"/>
      <c r="AE64" s="10"/>
    </row>
    <row r="65" hidden="1" s="10" customFormat="1" ht="19.92" customHeight="1">
      <c r="A65" s="10"/>
      <c r="B65" s="183"/>
      <c r="C65" s="125"/>
      <c r="D65" s="184" t="s">
        <v>1991</v>
      </c>
      <c r="E65" s="185"/>
      <c r="F65" s="185"/>
      <c r="G65" s="185"/>
      <c r="H65" s="185"/>
      <c r="I65" s="185"/>
      <c r="J65" s="186">
        <f>J109</f>
        <v>0</v>
      </c>
      <c r="K65" s="125"/>
      <c r="L65" s="187"/>
      <c r="S65" s="10"/>
      <c r="T65" s="10"/>
      <c r="U65" s="10"/>
      <c r="V65" s="10"/>
      <c r="W65" s="10"/>
      <c r="X65" s="10"/>
      <c r="Y65" s="10"/>
      <c r="Z65" s="10"/>
      <c r="AA65" s="10"/>
      <c r="AB65" s="10"/>
      <c r="AC65" s="10"/>
      <c r="AD65" s="10"/>
      <c r="AE65" s="10"/>
    </row>
    <row r="66" hidden="1" s="10" customFormat="1" ht="19.92" customHeight="1">
      <c r="A66" s="10"/>
      <c r="B66" s="183"/>
      <c r="C66" s="125"/>
      <c r="D66" s="184" t="s">
        <v>1992</v>
      </c>
      <c r="E66" s="185"/>
      <c r="F66" s="185"/>
      <c r="G66" s="185"/>
      <c r="H66" s="185"/>
      <c r="I66" s="185"/>
      <c r="J66" s="186">
        <f>J118</f>
        <v>0</v>
      </c>
      <c r="K66" s="125"/>
      <c r="L66" s="187"/>
      <c r="S66" s="10"/>
      <c r="T66" s="10"/>
      <c r="U66" s="10"/>
      <c r="V66" s="10"/>
      <c r="W66" s="10"/>
      <c r="X66" s="10"/>
      <c r="Y66" s="10"/>
      <c r="Z66" s="10"/>
      <c r="AA66" s="10"/>
      <c r="AB66" s="10"/>
      <c r="AC66" s="10"/>
      <c r="AD66" s="10"/>
      <c r="AE66" s="10"/>
    </row>
    <row r="67" hidden="1" s="10" customFormat="1" ht="19.92" customHeight="1">
      <c r="A67" s="10"/>
      <c r="B67" s="183"/>
      <c r="C67" s="125"/>
      <c r="D67" s="184" t="s">
        <v>1993</v>
      </c>
      <c r="E67" s="185"/>
      <c r="F67" s="185"/>
      <c r="G67" s="185"/>
      <c r="H67" s="185"/>
      <c r="I67" s="185"/>
      <c r="J67" s="186">
        <f>J124</f>
        <v>0</v>
      </c>
      <c r="K67" s="125"/>
      <c r="L67" s="187"/>
      <c r="S67" s="10"/>
      <c r="T67" s="10"/>
      <c r="U67" s="10"/>
      <c r="V67" s="10"/>
      <c r="W67" s="10"/>
      <c r="X67" s="10"/>
      <c r="Y67" s="10"/>
      <c r="Z67" s="10"/>
      <c r="AA67" s="10"/>
      <c r="AB67" s="10"/>
      <c r="AC67" s="10"/>
      <c r="AD67" s="10"/>
      <c r="AE67" s="10"/>
    </row>
    <row r="68" hidden="1" s="10" customFormat="1" ht="19.92" customHeight="1">
      <c r="A68" s="10"/>
      <c r="B68" s="183"/>
      <c r="C68" s="125"/>
      <c r="D68" s="184" t="s">
        <v>1994</v>
      </c>
      <c r="E68" s="185"/>
      <c r="F68" s="185"/>
      <c r="G68" s="185"/>
      <c r="H68" s="185"/>
      <c r="I68" s="185"/>
      <c r="J68" s="186">
        <f>J128</f>
        <v>0</v>
      </c>
      <c r="K68" s="125"/>
      <c r="L68" s="187"/>
      <c r="S68" s="10"/>
      <c r="T68" s="10"/>
      <c r="U68" s="10"/>
      <c r="V68" s="10"/>
      <c r="W68" s="10"/>
      <c r="X68" s="10"/>
      <c r="Y68" s="10"/>
      <c r="Z68" s="10"/>
      <c r="AA68" s="10"/>
      <c r="AB68" s="10"/>
      <c r="AC68" s="10"/>
      <c r="AD68" s="10"/>
      <c r="AE68" s="10"/>
    </row>
    <row r="69" hidden="1" s="10" customFormat="1" ht="19.92" customHeight="1">
      <c r="A69" s="10"/>
      <c r="B69" s="183"/>
      <c r="C69" s="125"/>
      <c r="D69" s="184" t="s">
        <v>1995</v>
      </c>
      <c r="E69" s="185"/>
      <c r="F69" s="185"/>
      <c r="G69" s="185"/>
      <c r="H69" s="185"/>
      <c r="I69" s="185"/>
      <c r="J69" s="186">
        <f>J131</f>
        <v>0</v>
      </c>
      <c r="K69" s="125"/>
      <c r="L69" s="187"/>
      <c r="S69" s="10"/>
      <c r="T69" s="10"/>
      <c r="U69" s="10"/>
      <c r="V69" s="10"/>
      <c r="W69" s="10"/>
      <c r="X69" s="10"/>
      <c r="Y69" s="10"/>
      <c r="Z69" s="10"/>
      <c r="AA69" s="10"/>
      <c r="AB69" s="10"/>
      <c r="AC69" s="10"/>
      <c r="AD69" s="10"/>
      <c r="AE69" s="10"/>
    </row>
    <row r="70" hidden="1" s="9" customFormat="1" ht="24.96" customHeight="1">
      <c r="A70" s="9"/>
      <c r="B70" s="177"/>
      <c r="C70" s="178"/>
      <c r="D70" s="179" t="s">
        <v>1996</v>
      </c>
      <c r="E70" s="180"/>
      <c r="F70" s="180"/>
      <c r="G70" s="180"/>
      <c r="H70" s="180"/>
      <c r="I70" s="180"/>
      <c r="J70" s="181">
        <f>J133</f>
        <v>0</v>
      </c>
      <c r="K70" s="178"/>
      <c r="L70" s="182"/>
      <c r="S70" s="9"/>
      <c r="T70" s="9"/>
      <c r="U70" s="9"/>
      <c r="V70" s="9"/>
      <c r="W70" s="9"/>
      <c r="X70" s="9"/>
      <c r="Y70" s="9"/>
      <c r="Z70" s="9"/>
      <c r="AA70" s="9"/>
      <c r="AB70" s="9"/>
      <c r="AC70" s="9"/>
      <c r="AD70" s="9"/>
      <c r="AE70" s="9"/>
    </row>
    <row r="71" hidden="1" s="10" customFormat="1" ht="19.92" customHeight="1">
      <c r="A71" s="10"/>
      <c r="B71" s="183"/>
      <c r="C71" s="125"/>
      <c r="D71" s="184" t="s">
        <v>1997</v>
      </c>
      <c r="E71" s="185"/>
      <c r="F71" s="185"/>
      <c r="G71" s="185"/>
      <c r="H71" s="185"/>
      <c r="I71" s="185"/>
      <c r="J71" s="186">
        <f>J134</f>
        <v>0</v>
      </c>
      <c r="K71" s="125"/>
      <c r="L71" s="187"/>
      <c r="S71" s="10"/>
      <c r="T71" s="10"/>
      <c r="U71" s="10"/>
      <c r="V71" s="10"/>
      <c r="W71" s="10"/>
      <c r="X71" s="10"/>
      <c r="Y71" s="10"/>
      <c r="Z71" s="10"/>
      <c r="AA71" s="10"/>
      <c r="AB71" s="10"/>
      <c r="AC71" s="10"/>
      <c r="AD71" s="10"/>
      <c r="AE71" s="10"/>
    </row>
    <row r="72" hidden="1" s="2" customFormat="1" ht="21.84"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hidden="1" s="2" customFormat="1" ht="6.96" customHeight="1">
      <c r="A73" s="39"/>
      <c r="B73" s="60"/>
      <c r="C73" s="61"/>
      <c r="D73" s="61"/>
      <c r="E73" s="61"/>
      <c r="F73" s="61"/>
      <c r="G73" s="61"/>
      <c r="H73" s="61"/>
      <c r="I73" s="61"/>
      <c r="J73" s="61"/>
      <c r="K73" s="61"/>
      <c r="L73" s="147"/>
      <c r="S73" s="39"/>
      <c r="T73" s="39"/>
      <c r="U73" s="39"/>
      <c r="V73" s="39"/>
      <c r="W73" s="39"/>
      <c r="X73" s="39"/>
      <c r="Y73" s="39"/>
      <c r="Z73" s="39"/>
      <c r="AA73" s="39"/>
      <c r="AB73" s="39"/>
      <c r="AC73" s="39"/>
      <c r="AD73" s="39"/>
      <c r="AE73" s="39"/>
    </row>
    <row r="74" hidden="1"/>
    <row r="75" hidden="1"/>
    <row r="76" hidden="1"/>
    <row r="77" s="2" customFormat="1" ht="6.96" customHeight="1">
      <c r="A77" s="39"/>
      <c r="B77" s="62"/>
      <c r="C77" s="63"/>
      <c r="D77" s="63"/>
      <c r="E77" s="63"/>
      <c r="F77" s="63"/>
      <c r="G77" s="63"/>
      <c r="H77" s="63"/>
      <c r="I77" s="63"/>
      <c r="J77" s="63"/>
      <c r="K77" s="63"/>
      <c r="L77" s="147"/>
      <c r="S77" s="39"/>
      <c r="T77" s="39"/>
      <c r="U77" s="39"/>
      <c r="V77" s="39"/>
      <c r="W77" s="39"/>
      <c r="X77" s="39"/>
      <c r="Y77" s="39"/>
      <c r="Z77" s="39"/>
      <c r="AA77" s="39"/>
      <c r="AB77" s="39"/>
      <c r="AC77" s="39"/>
      <c r="AD77" s="39"/>
      <c r="AE77" s="39"/>
    </row>
    <row r="78" s="2" customFormat="1" ht="24.96" customHeight="1">
      <c r="A78" s="39"/>
      <c r="B78" s="40"/>
      <c r="C78" s="23" t="s">
        <v>177</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16</v>
      </c>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6.5" customHeight="1">
      <c r="A81" s="39"/>
      <c r="B81" s="40"/>
      <c r="C81" s="41"/>
      <c r="D81" s="41"/>
      <c r="E81" s="171" t="str">
        <f>E7</f>
        <v>Oprava zabezpečovacího zařízení v žst. Kostelec nad Orlicí</v>
      </c>
      <c r="F81" s="32"/>
      <c r="G81" s="32"/>
      <c r="H81" s="32"/>
      <c r="I81" s="41"/>
      <c r="J81" s="41"/>
      <c r="K81" s="41"/>
      <c r="L81" s="147"/>
      <c r="S81" s="39"/>
      <c r="T81" s="39"/>
      <c r="U81" s="39"/>
      <c r="V81" s="39"/>
      <c r="W81" s="39"/>
      <c r="X81" s="39"/>
      <c r="Y81" s="39"/>
      <c r="Z81" s="39"/>
      <c r="AA81" s="39"/>
      <c r="AB81" s="39"/>
      <c r="AC81" s="39"/>
      <c r="AD81" s="39"/>
      <c r="AE81" s="39"/>
    </row>
    <row r="82" s="2" customFormat="1" ht="12" customHeight="1">
      <c r="A82" s="39"/>
      <c r="B82" s="40"/>
      <c r="C82" s="32" t="s">
        <v>151</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70" t="str">
        <f>E9</f>
        <v>PS 11-02-91 - Kostelec nad Orlicí, DDTS</v>
      </c>
      <c r="F83" s="41"/>
      <c r="G83" s="41"/>
      <c r="H83" s="41"/>
      <c r="I83" s="41"/>
      <c r="J83" s="41"/>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2" customHeight="1">
      <c r="A85" s="39"/>
      <c r="B85" s="40"/>
      <c r="C85" s="32" t="s">
        <v>22</v>
      </c>
      <c r="D85" s="41"/>
      <c r="E85" s="41"/>
      <c r="F85" s="27" t="str">
        <f>F12</f>
        <v>žst. Kostelec nad Orlicí</v>
      </c>
      <c r="G85" s="41"/>
      <c r="H85" s="41"/>
      <c r="I85" s="32" t="s">
        <v>24</v>
      </c>
      <c r="J85" s="73" t="str">
        <f>IF(J12="","",J12)</f>
        <v>27. 1. 2022</v>
      </c>
      <c r="K85" s="41"/>
      <c r="L85" s="147"/>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5.15" customHeight="1">
      <c r="A87" s="39"/>
      <c r="B87" s="40"/>
      <c r="C87" s="32" t="s">
        <v>30</v>
      </c>
      <c r="D87" s="41"/>
      <c r="E87" s="41"/>
      <c r="F87" s="27" t="str">
        <f>E15</f>
        <v>Správa železnic, s.o.</v>
      </c>
      <c r="G87" s="41"/>
      <c r="H87" s="41"/>
      <c r="I87" s="32" t="s">
        <v>38</v>
      </c>
      <c r="J87" s="37" t="str">
        <f>E21</f>
        <v>Signal Projekt,s.r.o.</v>
      </c>
      <c r="K87" s="41"/>
      <c r="L87" s="147"/>
      <c r="S87" s="39"/>
      <c r="T87" s="39"/>
      <c r="U87" s="39"/>
      <c r="V87" s="39"/>
      <c r="W87" s="39"/>
      <c r="X87" s="39"/>
      <c r="Y87" s="39"/>
      <c r="Z87" s="39"/>
      <c r="AA87" s="39"/>
      <c r="AB87" s="39"/>
      <c r="AC87" s="39"/>
      <c r="AD87" s="39"/>
      <c r="AE87" s="39"/>
    </row>
    <row r="88" s="2" customFormat="1" ht="15.15" customHeight="1">
      <c r="A88" s="39"/>
      <c r="B88" s="40"/>
      <c r="C88" s="32" t="s">
        <v>36</v>
      </c>
      <c r="D88" s="41"/>
      <c r="E88" s="41"/>
      <c r="F88" s="27" t="str">
        <f>IF(E18="","",E18)</f>
        <v>Vyplň údaj</v>
      </c>
      <c r="G88" s="41"/>
      <c r="H88" s="41"/>
      <c r="I88" s="32" t="s">
        <v>43</v>
      </c>
      <c r="J88" s="37" t="str">
        <f>E24</f>
        <v>Pavel Pospíšil, Dis.</v>
      </c>
      <c r="K88" s="41"/>
      <c r="L88" s="147"/>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47"/>
      <c r="S89" s="39"/>
      <c r="T89" s="39"/>
      <c r="U89" s="39"/>
      <c r="V89" s="39"/>
      <c r="W89" s="39"/>
      <c r="X89" s="39"/>
      <c r="Y89" s="39"/>
      <c r="Z89" s="39"/>
      <c r="AA89" s="39"/>
      <c r="AB89" s="39"/>
      <c r="AC89" s="39"/>
      <c r="AD89" s="39"/>
      <c r="AE89" s="39"/>
    </row>
    <row r="90" s="11" customFormat="1" ht="29.28" customHeight="1">
      <c r="A90" s="188"/>
      <c r="B90" s="189"/>
      <c r="C90" s="190" t="s">
        <v>178</v>
      </c>
      <c r="D90" s="191" t="s">
        <v>67</v>
      </c>
      <c r="E90" s="191" t="s">
        <v>63</v>
      </c>
      <c r="F90" s="191" t="s">
        <v>64</v>
      </c>
      <c r="G90" s="191" t="s">
        <v>179</v>
      </c>
      <c r="H90" s="191" t="s">
        <v>180</v>
      </c>
      <c r="I90" s="191" t="s">
        <v>181</v>
      </c>
      <c r="J90" s="191" t="s">
        <v>159</v>
      </c>
      <c r="K90" s="192" t="s">
        <v>182</v>
      </c>
      <c r="L90" s="193"/>
      <c r="M90" s="93" t="s">
        <v>44</v>
      </c>
      <c r="N90" s="94" t="s">
        <v>52</v>
      </c>
      <c r="O90" s="94" t="s">
        <v>183</v>
      </c>
      <c r="P90" s="94" t="s">
        <v>184</v>
      </c>
      <c r="Q90" s="94" t="s">
        <v>185</v>
      </c>
      <c r="R90" s="94" t="s">
        <v>186</v>
      </c>
      <c r="S90" s="94" t="s">
        <v>187</v>
      </c>
      <c r="T90" s="95" t="s">
        <v>188</v>
      </c>
      <c r="U90" s="188"/>
      <c r="V90" s="188"/>
      <c r="W90" s="188"/>
      <c r="X90" s="188"/>
      <c r="Y90" s="188"/>
      <c r="Z90" s="188"/>
      <c r="AA90" s="188"/>
      <c r="AB90" s="188"/>
      <c r="AC90" s="188"/>
      <c r="AD90" s="188"/>
      <c r="AE90" s="188"/>
    </row>
    <row r="91" s="2" customFormat="1" ht="22.8" customHeight="1">
      <c r="A91" s="39"/>
      <c r="B91" s="40"/>
      <c r="C91" s="100" t="s">
        <v>189</v>
      </c>
      <c r="D91" s="41"/>
      <c r="E91" s="41"/>
      <c r="F91" s="41"/>
      <c r="G91" s="41"/>
      <c r="H91" s="41"/>
      <c r="I91" s="41"/>
      <c r="J91" s="194">
        <f>BK91</f>
        <v>0</v>
      </c>
      <c r="K91" s="41"/>
      <c r="L91" s="45"/>
      <c r="M91" s="96"/>
      <c r="N91" s="195"/>
      <c r="O91" s="97"/>
      <c r="P91" s="196">
        <f>P92+P95+P97+P100+P133</f>
        <v>0</v>
      </c>
      <c r="Q91" s="97"/>
      <c r="R91" s="196">
        <f>R92+R95+R97+R100+R133</f>
        <v>0</v>
      </c>
      <c r="S91" s="97"/>
      <c r="T91" s="197">
        <f>T92+T95+T97+T100+T133</f>
        <v>0</v>
      </c>
      <c r="U91" s="39"/>
      <c r="V91" s="39"/>
      <c r="W91" s="39"/>
      <c r="X91" s="39"/>
      <c r="Y91" s="39"/>
      <c r="Z91" s="39"/>
      <c r="AA91" s="39"/>
      <c r="AB91" s="39"/>
      <c r="AC91" s="39"/>
      <c r="AD91" s="39"/>
      <c r="AE91" s="39"/>
      <c r="AT91" s="17" t="s">
        <v>81</v>
      </c>
      <c r="AU91" s="17" t="s">
        <v>160</v>
      </c>
      <c r="BK91" s="198">
        <f>BK92+BK95+BK97+BK100+BK133</f>
        <v>0</v>
      </c>
    </row>
    <row r="92" s="12" customFormat="1" ht="25.92" customHeight="1">
      <c r="A92" s="12"/>
      <c r="B92" s="199"/>
      <c r="C92" s="200"/>
      <c r="D92" s="201" t="s">
        <v>81</v>
      </c>
      <c r="E92" s="202" t="s">
        <v>1998</v>
      </c>
      <c r="F92" s="202" t="s">
        <v>1999</v>
      </c>
      <c r="G92" s="200"/>
      <c r="H92" s="200"/>
      <c r="I92" s="203"/>
      <c r="J92" s="204">
        <f>BK92</f>
        <v>0</v>
      </c>
      <c r="K92" s="200"/>
      <c r="L92" s="205"/>
      <c r="M92" s="206"/>
      <c r="N92" s="207"/>
      <c r="O92" s="207"/>
      <c r="P92" s="208">
        <f>SUM(P93:P94)</f>
        <v>0</v>
      </c>
      <c r="Q92" s="207"/>
      <c r="R92" s="208">
        <f>SUM(R93:R94)</f>
        <v>0</v>
      </c>
      <c r="S92" s="207"/>
      <c r="T92" s="209">
        <f>SUM(T93:T94)</f>
        <v>0</v>
      </c>
      <c r="U92" s="12"/>
      <c r="V92" s="12"/>
      <c r="W92" s="12"/>
      <c r="X92" s="12"/>
      <c r="Y92" s="12"/>
      <c r="Z92" s="12"/>
      <c r="AA92" s="12"/>
      <c r="AB92" s="12"/>
      <c r="AC92" s="12"/>
      <c r="AD92" s="12"/>
      <c r="AE92" s="12"/>
      <c r="AR92" s="210" t="s">
        <v>89</v>
      </c>
      <c r="AT92" s="211" t="s">
        <v>81</v>
      </c>
      <c r="AU92" s="211" t="s">
        <v>82</v>
      </c>
      <c r="AY92" s="210" t="s">
        <v>192</v>
      </c>
      <c r="BK92" s="212">
        <f>SUM(BK93:BK94)</f>
        <v>0</v>
      </c>
    </row>
    <row r="93" s="2" customFormat="1" ht="16.5" customHeight="1">
      <c r="A93" s="39"/>
      <c r="B93" s="40"/>
      <c r="C93" s="228" t="s">
        <v>89</v>
      </c>
      <c r="D93" s="228" t="s">
        <v>266</v>
      </c>
      <c r="E93" s="229" t="s">
        <v>2000</v>
      </c>
      <c r="F93" s="230" t="s">
        <v>2001</v>
      </c>
      <c r="G93" s="231" t="s">
        <v>198</v>
      </c>
      <c r="H93" s="232">
        <v>15</v>
      </c>
      <c r="I93" s="233"/>
      <c r="J93" s="234">
        <f>ROUND(I93*H93,2)</f>
        <v>0</v>
      </c>
      <c r="K93" s="230" t="s">
        <v>199</v>
      </c>
      <c r="L93" s="235"/>
      <c r="M93" s="236" t="s">
        <v>44</v>
      </c>
      <c r="N93" s="237"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269</v>
      </c>
      <c r="AT93" s="226" t="s">
        <v>266</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270</v>
      </c>
      <c r="BM93" s="226" t="s">
        <v>2002</v>
      </c>
    </row>
    <row r="94" s="2" customFormat="1" ht="24.15" customHeight="1">
      <c r="A94" s="39"/>
      <c r="B94" s="40"/>
      <c r="C94" s="228" t="s">
        <v>91</v>
      </c>
      <c r="D94" s="228" t="s">
        <v>266</v>
      </c>
      <c r="E94" s="229" t="s">
        <v>2003</v>
      </c>
      <c r="F94" s="230" t="s">
        <v>2004</v>
      </c>
      <c r="G94" s="231" t="s">
        <v>198</v>
      </c>
      <c r="H94" s="232">
        <v>15</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269</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270</v>
      </c>
      <c r="BM94" s="226" t="s">
        <v>2005</v>
      </c>
    </row>
    <row r="95" s="12" customFormat="1" ht="25.92" customHeight="1">
      <c r="A95" s="12"/>
      <c r="B95" s="199"/>
      <c r="C95" s="200"/>
      <c r="D95" s="201" t="s">
        <v>81</v>
      </c>
      <c r="E95" s="202" t="s">
        <v>2006</v>
      </c>
      <c r="F95" s="202" t="s">
        <v>2007</v>
      </c>
      <c r="G95" s="200"/>
      <c r="H95" s="200"/>
      <c r="I95" s="203"/>
      <c r="J95" s="204">
        <f>BK95</f>
        <v>0</v>
      </c>
      <c r="K95" s="200"/>
      <c r="L95" s="205"/>
      <c r="M95" s="206"/>
      <c r="N95" s="207"/>
      <c r="O95" s="207"/>
      <c r="P95" s="208">
        <f>P96</f>
        <v>0</v>
      </c>
      <c r="Q95" s="207"/>
      <c r="R95" s="208">
        <f>R96</f>
        <v>0</v>
      </c>
      <c r="S95" s="207"/>
      <c r="T95" s="209">
        <f>T96</f>
        <v>0</v>
      </c>
      <c r="U95" s="12"/>
      <c r="V95" s="12"/>
      <c r="W95" s="12"/>
      <c r="X95" s="12"/>
      <c r="Y95" s="12"/>
      <c r="Z95" s="12"/>
      <c r="AA95" s="12"/>
      <c r="AB95" s="12"/>
      <c r="AC95" s="12"/>
      <c r="AD95" s="12"/>
      <c r="AE95" s="12"/>
      <c r="AR95" s="210" t="s">
        <v>89</v>
      </c>
      <c r="AT95" s="211" t="s">
        <v>81</v>
      </c>
      <c r="AU95" s="211" t="s">
        <v>82</v>
      </c>
      <c r="AY95" s="210" t="s">
        <v>192</v>
      </c>
      <c r="BK95" s="212">
        <f>BK96</f>
        <v>0</v>
      </c>
    </row>
    <row r="96" s="2" customFormat="1" ht="16.5" customHeight="1">
      <c r="A96" s="39"/>
      <c r="B96" s="40"/>
      <c r="C96" s="228" t="s">
        <v>99</v>
      </c>
      <c r="D96" s="228" t="s">
        <v>266</v>
      </c>
      <c r="E96" s="229" t="s">
        <v>2008</v>
      </c>
      <c r="F96" s="230" t="s">
        <v>2009</v>
      </c>
      <c r="G96" s="231" t="s">
        <v>220</v>
      </c>
      <c r="H96" s="232">
        <v>1</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275</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275</v>
      </c>
      <c r="BM96" s="226" t="s">
        <v>2010</v>
      </c>
    </row>
    <row r="97" s="12" customFormat="1" ht="25.92" customHeight="1">
      <c r="A97" s="12"/>
      <c r="B97" s="199"/>
      <c r="C97" s="200"/>
      <c r="D97" s="201" t="s">
        <v>81</v>
      </c>
      <c r="E97" s="202" t="s">
        <v>2011</v>
      </c>
      <c r="F97" s="202" t="s">
        <v>2012</v>
      </c>
      <c r="G97" s="200"/>
      <c r="H97" s="200"/>
      <c r="I97" s="203"/>
      <c r="J97" s="204">
        <f>BK97</f>
        <v>0</v>
      </c>
      <c r="K97" s="200"/>
      <c r="L97" s="205"/>
      <c r="M97" s="206"/>
      <c r="N97" s="207"/>
      <c r="O97" s="207"/>
      <c r="P97" s="208">
        <f>SUM(P98:P99)</f>
        <v>0</v>
      </c>
      <c r="Q97" s="207"/>
      <c r="R97" s="208">
        <f>SUM(R98:R99)</f>
        <v>0</v>
      </c>
      <c r="S97" s="207"/>
      <c r="T97" s="209">
        <f>SUM(T98:T99)</f>
        <v>0</v>
      </c>
      <c r="U97" s="12"/>
      <c r="V97" s="12"/>
      <c r="W97" s="12"/>
      <c r="X97" s="12"/>
      <c r="Y97" s="12"/>
      <c r="Z97" s="12"/>
      <c r="AA97" s="12"/>
      <c r="AB97" s="12"/>
      <c r="AC97" s="12"/>
      <c r="AD97" s="12"/>
      <c r="AE97" s="12"/>
      <c r="AR97" s="210" t="s">
        <v>89</v>
      </c>
      <c r="AT97" s="211" t="s">
        <v>81</v>
      </c>
      <c r="AU97" s="211" t="s">
        <v>82</v>
      </c>
      <c r="AY97" s="210" t="s">
        <v>192</v>
      </c>
      <c r="BK97" s="212">
        <f>SUM(BK98:BK99)</f>
        <v>0</v>
      </c>
    </row>
    <row r="98" s="2" customFormat="1" ht="16.5" customHeight="1">
      <c r="A98" s="39"/>
      <c r="B98" s="40"/>
      <c r="C98" s="228" t="s">
        <v>200</v>
      </c>
      <c r="D98" s="228" t="s">
        <v>266</v>
      </c>
      <c r="E98" s="229" t="s">
        <v>301</v>
      </c>
      <c r="F98" s="230" t="s">
        <v>302</v>
      </c>
      <c r="G98" s="231" t="s">
        <v>198</v>
      </c>
      <c r="H98" s="232">
        <v>3</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269</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270</v>
      </c>
      <c r="BM98" s="226" t="s">
        <v>2013</v>
      </c>
    </row>
    <row r="99" s="2" customFormat="1" ht="21.75" customHeight="1">
      <c r="A99" s="39"/>
      <c r="B99" s="40"/>
      <c r="C99" s="228" t="s">
        <v>213</v>
      </c>
      <c r="D99" s="228" t="s">
        <v>266</v>
      </c>
      <c r="E99" s="229" t="s">
        <v>289</v>
      </c>
      <c r="F99" s="230" t="s">
        <v>290</v>
      </c>
      <c r="G99" s="231" t="s">
        <v>198</v>
      </c>
      <c r="H99" s="232">
        <v>3</v>
      </c>
      <c r="I99" s="233"/>
      <c r="J99" s="234">
        <f>ROUND(I99*H99,2)</f>
        <v>0</v>
      </c>
      <c r="K99" s="230" t="s">
        <v>199</v>
      </c>
      <c r="L99" s="235"/>
      <c r="M99" s="236" t="s">
        <v>44</v>
      </c>
      <c r="N99" s="237"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269</v>
      </c>
      <c r="AT99" s="226" t="s">
        <v>266</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270</v>
      </c>
      <c r="BM99" s="226" t="s">
        <v>2014</v>
      </c>
    </row>
    <row r="100" s="12" customFormat="1" ht="25.92" customHeight="1">
      <c r="A100" s="12"/>
      <c r="B100" s="199"/>
      <c r="C100" s="200"/>
      <c r="D100" s="201" t="s">
        <v>81</v>
      </c>
      <c r="E100" s="202" t="s">
        <v>1436</v>
      </c>
      <c r="F100" s="202" t="s">
        <v>2015</v>
      </c>
      <c r="G100" s="200"/>
      <c r="H100" s="200"/>
      <c r="I100" s="203"/>
      <c r="J100" s="204">
        <f>BK100</f>
        <v>0</v>
      </c>
      <c r="K100" s="200"/>
      <c r="L100" s="205"/>
      <c r="M100" s="206"/>
      <c r="N100" s="207"/>
      <c r="O100" s="207"/>
      <c r="P100" s="208">
        <f>P101+SUM(P102:P106)+P109+P118+P124+P128+P131</f>
        <v>0</v>
      </c>
      <c r="Q100" s="207"/>
      <c r="R100" s="208">
        <f>R101+SUM(R102:R106)+R109+R118+R124+R128+R131</f>
        <v>0</v>
      </c>
      <c r="S100" s="207"/>
      <c r="T100" s="209">
        <f>T101+SUM(T102:T106)+T109+T118+T124+T128+T131</f>
        <v>0</v>
      </c>
      <c r="U100" s="12"/>
      <c r="V100" s="12"/>
      <c r="W100" s="12"/>
      <c r="X100" s="12"/>
      <c r="Y100" s="12"/>
      <c r="Z100" s="12"/>
      <c r="AA100" s="12"/>
      <c r="AB100" s="12"/>
      <c r="AC100" s="12"/>
      <c r="AD100" s="12"/>
      <c r="AE100" s="12"/>
      <c r="AR100" s="210" t="s">
        <v>89</v>
      </c>
      <c r="AT100" s="211" t="s">
        <v>81</v>
      </c>
      <c r="AU100" s="211" t="s">
        <v>82</v>
      </c>
      <c r="AY100" s="210" t="s">
        <v>192</v>
      </c>
      <c r="BK100" s="212">
        <f>BK101+SUM(BK102:BK106)+BK109+BK118+BK124+BK128+BK131</f>
        <v>0</v>
      </c>
    </row>
    <row r="101" s="2" customFormat="1" ht="37.8" customHeight="1">
      <c r="A101" s="39"/>
      <c r="B101" s="40"/>
      <c r="C101" s="228" t="s">
        <v>217</v>
      </c>
      <c r="D101" s="228" t="s">
        <v>266</v>
      </c>
      <c r="E101" s="229" t="s">
        <v>2016</v>
      </c>
      <c r="F101" s="230" t="s">
        <v>2017</v>
      </c>
      <c r="G101" s="231" t="s">
        <v>220</v>
      </c>
      <c r="H101" s="232">
        <v>1</v>
      </c>
      <c r="I101" s="233"/>
      <c r="J101" s="234">
        <f>ROUND(I101*H101,2)</f>
        <v>0</v>
      </c>
      <c r="K101" s="230" t="s">
        <v>199</v>
      </c>
      <c r="L101" s="235"/>
      <c r="M101" s="236" t="s">
        <v>44</v>
      </c>
      <c r="N101" s="237"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275</v>
      </c>
      <c r="AT101" s="226" t="s">
        <v>266</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275</v>
      </c>
      <c r="BM101" s="226" t="s">
        <v>2018</v>
      </c>
    </row>
    <row r="102" s="2" customFormat="1" ht="37.8" customHeight="1">
      <c r="A102" s="39"/>
      <c r="B102" s="40"/>
      <c r="C102" s="228" t="s">
        <v>223</v>
      </c>
      <c r="D102" s="228" t="s">
        <v>266</v>
      </c>
      <c r="E102" s="229" t="s">
        <v>2019</v>
      </c>
      <c r="F102" s="230" t="s">
        <v>2020</v>
      </c>
      <c r="G102" s="231" t="s">
        <v>220</v>
      </c>
      <c r="H102" s="232">
        <v>1</v>
      </c>
      <c r="I102" s="233"/>
      <c r="J102" s="234">
        <f>ROUND(I102*H102,2)</f>
        <v>0</v>
      </c>
      <c r="K102" s="230" t="s">
        <v>199</v>
      </c>
      <c r="L102" s="235"/>
      <c r="M102" s="236" t="s">
        <v>44</v>
      </c>
      <c r="N102" s="237"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275</v>
      </c>
      <c r="AT102" s="226" t="s">
        <v>266</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275</v>
      </c>
      <c r="BM102" s="226" t="s">
        <v>2021</v>
      </c>
    </row>
    <row r="103" s="2" customFormat="1" ht="24.15" customHeight="1">
      <c r="A103" s="39"/>
      <c r="B103" s="40"/>
      <c r="C103" s="228" t="s">
        <v>227</v>
      </c>
      <c r="D103" s="228" t="s">
        <v>266</v>
      </c>
      <c r="E103" s="229" t="s">
        <v>2022</v>
      </c>
      <c r="F103" s="230" t="s">
        <v>2023</v>
      </c>
      <c r="G103" s="231" t="s">
        <v>220</v>
      </c>
      <c r="H103" s="232">
        <v>1</v>
      </c>
      <c r="I103" s="233"/>
      <c r="J103" s="234">
        <f>ROUND(I103*H103,2)</f>
        <v>0</v>
      </c>
      <c r="K103" s="230" t="s">
        <v>199</v>
      </c>
      <c r="L103" s="235"/>
      <c r="M103" s="236" t="s">
        <v>44</v>
      </c>
      <c r="N103" s="237"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275</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275</v>
      </c>
      <c r="BM103" s="226" t="s">
        <v>2024</v>
      </c>
    </row>
    <row r="104" s="2" customFormat="1" ht="24.15" customHeight="1">
      <c r="A104" s="39"/>
      <c r="B104" s="40"/>
      <c r="C104" s="228" t="s">
        <v>231</v>
      </c>
      <c r="D104" s="228" t="s">
        <v>266</v>
      </c>
      <c r="E104" s="229" t="s">
        <v>2025</v>
      </c>
      <c r="F104" s="230" t="s">
        <v>2026</v>
      </c>
      <c r="G104" s="231" t="s">
        <v>220</v>
      </c>
      <c r="H104" s="232">
        <v>1</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275</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275</v>
      </c>
      <c r="BM104" s="226" t="s">
        <v>2027</v>
      </c>
    </row>
    <row r="105" s="2" customFormat="1" ht="24.15" customHeight="1">
      <c r="A105" s="39"/>
      <c r="B105" s="40"/>
      <c r="C105" s="228" t="s">
        <v>235</v>
      </c>
      <c r="D105" s="228" t="s">
        <v>266</v>
      </c>
      <c r="E105" s="229" t="s">
        <v>2028</v>
      </c>
      <c r="F105" s="230" t="s">
        <v>2029</v>
      </c>
      <c r="G105" s="231" t="s">
        <v>220</v>
      </c>
      <c r="H105" s="232">
        <v>1</v>
      </c>
      <c r="I105" s="233"/>
      <c r="J105" s="234">
        <f>ROUND(I105*H105,2)</f>
        <v>0</v>
      </c>
      <c r="K105" s="230" t="s">
        <v>199</v>
      </c>
      <c r="L105" s="235"/>
      <c r="M105" s="236" t="s">
        <v>44</v>
      </c>
      <c r="N105" s="237"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269</v>
      </c>
      <c r="AT105" s="226" t="s">
        <v>266</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270</v>
      </c>
      <c r="BM105" s="226" t="s">
        <v>2030</v>
      </c>
    </row>
    <row r="106" s="12" customFormat="1" ht="22.8" customHeight="1">
      <c r="A106" s="12"/>
      <c r="B106" s="199"/>
      <c r="C106" s="200"/>
      <c r="D106" s="201" t="s">
        <v>81</v>
      </c>
      <c r="E106" s="213" t="s">
        <v>2031</v>
      </c>
      <c r="F106" s="213" t="s">
        <v>2032</v>
      </c>
      <c r="G106" s="200"/>
      <c r="H106" s="200"/>
      <c r="I106" s="203"/>
      <c r="J106" s="214">
        <f>BK106</f>
        <v>0</v>
      </c>
      <c r="K106" s="200"/>
      <c r="L106" s="205"/>
      <c r="M106" s="206"/>
      <c r="N106" s="207"/>
      <c r="O106" s="207"/>
      <c r="P106" s="208">
        <f>SUM(P107:P108)</f>
        <v>0</v>
      </c>
      <c r="Q106" s="207"/>
      <c r="R106" s="208">
        <f>SUM(R107:R108)</f>
        <v>0</v>
      </c>
      <c r="S106" s="207"/>
      <c r="T106" s="209">
        <f>SUM(T107:T108)</f>
        <v>0</v>
      </c>
      <c r="U106" s="12"/>
      <c r="V106" s="12"/>
      <c r="W106" s="12"/>
      <c r="X106" s="12"/>
      <c r="Y106" s="12"/>
      <c r="Z106" s="12"/>
      <c r="AA106" s="12"/>
      <c r="AB106" s="12"/>
      <c r="AC106" s="12"/>
      <c r="AD106" s="12"/>
      <c r="AE106" s="12"/>
      <c r="AR106" s="210" t="s">
        <v>89</v>
      </c>
      <c r="AT106" s="211" t="s">
        <v>81</v>
      </c>
      <c r="AU106" s="211" t="s">
        <v>89</v>
      </c>
      <c r="AY106" s="210" t="s">
        <v>192</v>
      </c>
      <c r="BK106" s="212">
        <f>SUM(BK107:BK108)</f>
        <v>0</v>
      </c>
    </row>
    <row r="107" s="2" customFormat="1" ht="37.8" customHeight="1">
      <c r="A107" s="39"/>
      <c r="B107" s="40"/>
      <c r="C107" s="215" t="s">
        <v>239</v>
      </c>
      <c r="D107" s="215" t="s">
        <v>195</v>
      </c>
      <c r="E107" s="216" t="s">
        <v>2033</v>
      </c>
      <c r="F107" s="217" t="s">
        <v>2034</v>
      </c>
      <c r="G107" s="218" t="s">
        <v>220</v>
      </c>
      <c r="H107" s="219">
        <v>2</v>
      </c>
      <c r="I107" s="220"/>
      <c r="J107" s="221">
        <f>ROUND(I107*H107,2)</f>
        <v>0</v>
      </c>
      <c r="K107" s="217" t="s">
        <v>199</v>
      </c>
      <c r="L107" s="45"/>
      <c r="M107" s="222" t="s">
        <v>44</v>
      </c>
      <c r="N107" s="223"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221</v>
      </c>
      <c r="AT107" s="226" t="s">
        <v>195</v>
      </c>
      <c r="AU107" s="226" t="s">
        <v>91</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221</v>
      </c>
      <c r="BM107" s="226" t="s">
        <v>2035</v>
      </c>
    </row>
    <row r="108" s="2" customFormat="1" ht="37.8" customHeight="1">
      <c r="A108" s="39"/>
      <c r="B108" s="40"/>
      <c r="C108" s="215" t="s">
        <v>243</v>
      </c>
      <c r="D108" s="215" t="s">
        <v>195</v>
      </c>
      <c r="E108" s="216" t="s">
        <v>2036</v>
      </c>
      <c r="F108" s="217" t="s">
        <v>2037</v>
      </c>
      <c r="G108" s="218" t="s">
        <v>220</v>
      </c>
      <c r="H108" s="219">
        <v>1</v>
      </c>
      <c r="I108" s="220"/>
      <c r="J108" s="221">
        <f>ROUND(I108*H108,2)</f>
        <v>0</v>
      </c>
      <c r="K108" s="217" t="s">
        <v>199</v>
      </c>
      <c r="L108" s="45"/>
      <c r="M108" s="222" t="s">
        <v>44</v>
      </c>
      <c r="N108" s="223"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221</v>
      </c>
      <c r="AT108" s="226" t="s">
        <v>195</v>
      </c>
      <c r="AU108" s="226" t="s">
        <v>91</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221</v>
      </c>
      <c r="BM108" s="226" t="s">
        <v>2038</v>
      </c>
    </row>
    <row r="109" s="12" customFormat="1" ht="22.8" customHeight="1">
      <c r="A109" s="12"/>
      <c r="B109" s="199"/>
      <c r="C109" s="200"/>
      <c r="D109" s="201" t="s">
        <v>81</v>
      </c>
      <c r="E109" s="213" t="s">
        <v>2039</v>
      </c>
      <c r="F109" s="213" t="s">
        <v>2040</v>
      </c>
      <c r="G109" s="200"/>
      <c r="H109" s="200"/>
      <c r="I109" s="203"/>
      <c r="J109" s="214">
        <f>BK109</f>
        <v>0</v>
      </c>
      <c r="K109" s="200"/>
      <c r="L109" s="205"/>
      <c r="M109" s="206"/>
      <c r="N109" s="207"/>
      <c r="O109" s="207"/>
      <c r="P109" s="208">
        <f>SUM(P110:P117)</f>
        <v>0</v>
      </c>
      <c r="Q109" s="207"/>
      <c r="R109" s="208">
        <f>SUM(R110:R117)</f>
        <v>0</v>
      </c>
      <c r="S109" s="207"/>
      <c r="T109" s="209">
        <f>SUM(T110:T117)</f>
        <v>0</v>
      </c>
      <c r="U109" s="12"/>
      <c r="V109" s="12"/>
      <c r="W109" s="12"/>
      <c r="X109" s="12"/>
      <c r="Y109" s="12"/>
      <c r="Z109" s="12"/>
      <c r="AA109" s="12"/>
      <c r="AB109" s="12"/>
      <c r="AC109" s="12"/>
      <c r="AD109" s="12"/>
      <c r="AE109" s="12"/>
      <c r="AR109" s="210" t="s">
        <v>89</v>
      </c>
      <c r="AT109" s="211" t="s">
        <v>81</v>
      </c>
      <c r="AU109" s="211" t="s">
        <v>89</v>
      </c>
      <c r="AY109" s="210" t="s">
        <v>192</v>
      </c>
      <c r="BK109" s="212">
        <f>SUM(BK110:BK117)</f>
        <v>0</v>
      </c>
    </row>
    <row r="110" s="2" customFormat="1" ht="37.8" customHeight="1">
      <c r="A110" s="39"/>
      <c r="B110" s="40"/>
      <c r="C110" s="215" t="s">
        <v>247</v>
      </c>
      <c r="D110" s="215" t="s">
        <v>195</v>
      </c>
      <c r="E110" s="216" t="s">
        <v>2041</v>
      </c>
      <c r="F110" s="217" t="s">
        <v>2042</v>
      </c>
      <c r="G110" s="218" t="s">
        <v>220</v>
      </c>
      <c r="H110" s="219">
        <v>1</v>
      </c>
      <c r="I110" s="220"/>
      <c r="J110" s="221">
        <f>ROUND(I110*H110,2)</f>
        <v>0</v>
      </c>
      <c r="K110" s="217" t="s">
        <v>199</v>
      </c>
      <c r="L110" s="45"/>
      <c r="M110" s="222" t="s">
        <v>44</v>
      </c>
      <c r="N110" s="223"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221</v>
      </c>
      <c r="AT110" s="226" t="s">
        <v>195</v>
      </c>
      <c r="AU110" s="226" t="s">
        <v>91</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221</v>
      </c>
      <c r="BM110" s="226" t="s">
        <v>2043</v>
      </c>
    </row>
    <row r="111" s="2" customFormat="1" ht="44.25" customHeight="1">
      <c r="A111" s="39"/>
      <c r="B111" s="40"/>
      <c r="C111" s="215" t="s">
        <v>251</v>
      </c>
      <c r="D111" s="215" t="s">
        <v>195</v>
      </c>
      <c r="E111" s="216" t="s">
        <v>2044</v>
      </c>
      <c r="F111" s="217" t="s">
        <v>2045</v>
      </c>
      <c r="G111" s="218" t="s">
        <v>220</v>
      </c>
      <c r="H111" s="219">
        <v>1</v>
      </c>
      <c r="I111" s="220"/>
      <c r="J111" s="221">
        <f>ROUND(I111*H111,2)</f>
        <v>0</v>
      </c>
      <c r="K111" s="217" t="s">
        <v>199</v>
      </c>
      <c r="L111" s="45"/>
      <c r="M111" s="222" t="s">
        <v>44</v>
      </c>
      <c r="N111" s="223"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221</v>
      </c>
      <c r="AT111" s="226" t="s">
        <v>195</v>
      </c>
      <c r="AU111" s="226" t="s">
        <v>91</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221</v>
      </c>
      <c r="BM111" s="226" t="s">
        <v>2046</v>
      </c>
    </row>
    <row r="112" s="2" customFormat="1" ht="37.8" customHeight="1">
      <c r="A112" s="39"/>
      <c r="B112" s="40"/>
      <c r="C112" s="215" t="s">
        <v>8</v>
      </c>
      <c r="D112" s="215" t="s">
        <v>195</v>
      </c>
      <c r="E112" s="216" t="s">
        <v>2047</v>
      </c>
      <c r="F112" s="217" t="s">
        <v>2048</v>
      </c>
      <c r="G112" s="218" t="s">
        <v>220</v>
      </c>
      <c r="H112" s="219">
        <v>1</v>
      </c>
      <c r="I112" s="220"/>
      <c r="J112" s="221">
        <f>ROUND(I112*H112,2)</f>
        <v>0</v>
      </c>
      <c r="K112" s="217" t="s">
        <v>199</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221</v>
      </c>
      <c r="AT112" s="226" t="s">
        <v>195</v>
      </c>
      <c r="AU112" s="226" t="s">
        <v>91</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221</v>
      </c>
      <c r="BM112" s="226" t="s">
        <v>2049</v>
      </c>
    </row>
    <row r="113" s="2" customFormat="1" ht="37.8" customHeight="1">
      <c r="A113" s="39"/>
      <c r="B113" s="40"/>
      <c r="C113" s="215" t="s">
        <v>211</v>
      </c>
      <c r="D113" s="215" t="s">
        <v>195</v>
      </c>
      <c r="E113" s="216" t="s">
        <v>2050</v>
      </c>
      <c r="F113" s="217" t="s">
        <v>2051</v>
      </c>
      <c r="G113" s="218" t="s">
        <v>220</v>
      </c>
      <c r="H113" s="219">
        <v>1</v>
      </c>
      <c r="I113" s="220"/>
      <c r="J113" s="221">
        <f>ROUND(I113*H113,2)</f>
        <v>0</v>
      </c>
      <c r="K113" s="217" t="s">
        <v>199</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221</v>
      </c>
      <c r="AT113" s="226" t="s">
        <v>195</v>
      </c>
      <c r="AU113" s="226" t="s">
        <v>91</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221</v>
      </c>
      <c r="BM113" s="226" t="s">
        <v>2052</v>
      </c>
    </row>
    <row r="114" s="2" customFormat="1" ht="49.05" customHeight="1">
      <c r="A114" s="39"/>
      <c r="B114" s="40"/>
      <c r="C114" s="215" t="s">
        <v>261</v>
      </c>
      <c r="D114" s="215" t="s">
        <v>195</v>
      </c>
      <c r="E114" s="216" t="s">
        <v>2053</v>
      </c>
      <c r="F114" s="217" t="s">
        <v>2054</v>
      </c>
      <c r="G114" s="218" t="s">
        <v>220</v>
      </c>
      <c r="H114" s="219">
        <v>1</v>
      </c>
      <c r="I114" s="220"/>
      <c r="J114" s="221">
        <f>ROUND(I114*H114,2)</f>
        <v>0</v>
      </c>
      <c r="K114" s="217" t="s">
        <v>199</v>
      </c>
      <c r="L114" s="45"/>
      <c r="M114" s="222" t="s">
        <v>44</v>
      </c>
      <c r="N114" s="223"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221</v>
      </c>
      <c r="AT114" s="226" t="s">
        <v>195</v>
      </c>
      <c r="AU114" s="226" t="s">
        <v>91</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221</v>
      </c>
      <c r="BM114" s="226" t="s">
        <v>2055</v>
      </c>
    </row>
    <row r="115" s="2" customFormat="1" ht="16.5" customHeight="1">
      <c r="A115" s="39"/>
      <c r="B115" s="40"/>
      <c r="C115" s="215" t="s">
        <v>265</v>
      </c>
      <c r="D115" s="215" t="s">
        <v>195</v>
      </c>
      <c r="E115" s="216" t="s">
        <v>2056</v>
      </c>
      <c r="F115" s="217" t="s">
        <v>2057</v>
      </c>
      <c r="G115" s="218" t="s">
        <v>220</v>
      </c>
      <c r="H115" s="219">
        <v>1</v>
      </c>
      <c r="I115" s="220"/>
      <c r="J115" s="221">
        <f>ROUND(I115*H115,2)</f>
        <v>0</v>
      </c>
      <c r="K115" s="217" t="s">
        <v>199</v>
      </c>
      <c r="L115" s="45"/>
      <c r="M115" s="222" t="s">
        <v>44</v>
      </c>
      <c r="N115" s="223"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221</v>
      </c>
      <c r="AT115" s="226" t="s">
        <v>195</v>
      </c>
      <c r="AU115" s="226" t="s">
        <v>91</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221</v>
      </c>
      <c r="BM115" s="226" t="s">
        <v>2058</v>
      </c>
    </row>
    <row r="116" s="2" customFormat="1" ht="24.15" customHeight="1">
      <c r="A116" s="39"/>
      <c r="B116" s="40"/>
      <c r="C116" s="215" t="s">
        <v>272</v>
      </c>
      <c r="D116" s="215" t="s">
        <v>195</v>
      </c>
      <c r="E116" s="216" t="s">
        <v>2059</v>
      </c>
      <c r="F116" s="217" t="s">
        <v>2060</v>
      </c>
      <c r="G116" s="218" t="s">
        <v>220</v>
      </c>
      <c r="H116" s="219">
        <v>2</v>
      </c>
      <c r="I116" s="220"/>
      <c r="J116" s="221">
        <f>ROUND(I116*H116,2)</f>
        <v>0</v>
      </c>
      <c r="K116" s="217" t="s">
        <v>199</v>
      </c>
      <c r="L116" s="45"/>
      <c r="M116" s="222" t="s">
        <v>44</v>
      </c>
      <c r="N116" s="223"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221</v>
      </c>
      <c r="AT116" s="226" t="s">
        <v>195</v>
      </c>
      <c r="AU116" s="226" t="s">
        <v>91</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221</v>
      </c>
      <c r="BM116" s="226" t="s">
        <v>2061</v>
      </c>
    </row>
    <row r="117" s="2" customFormat="1" ht="24.15" customHeight="1">
      <c r="A117" s="39"/>
      <c r="B117" s="40"/>
      <c r="C117" s="215" t="s">
        <v>277</v>
      </c>
      <c r="D117" s="215" t="s">
        <v>195</v>
      </c>
      <c r="E117" s="216" t="s">
        <v>2062</v>
      </c>
      <c r="F117" s="217" t="s">
        <v>2063</v>
      </c>
      <c r="G117" s="218" t="s">
        <v>220</v>
      </c>
      <c r="H117" s="219">
        <v>8</v>
      </c>
      <c r="I117" s="220"/>
      <c r="J117" s="221">
        <f>ROUND(I117*H117,2)</f>
        <v>0</v>
      </c>
      <c r="K117" s="217" t="s">
        <v>199</v>
      </c>
      <c r="L117" s="45"/>
      <c r="M117" s="222" t="s">
        <v>44</v>
      </c>
      <c r="N117" s="223"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221</v>
      </c>
      <c r="AT117" s="226" t="s">
        <v>195</v>
      </c>
      <c r="AU117" s="226" t="s">
        <v>91</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221</v>
      </c>
      <c r="BM117" s="226" t="s">
        <v>2064</v>
      </c>
    </row>
    <row r="118" s="12" customFormat="1" ht="22.8" customHeight="1">
      <c r="A118" s="12"/>
      <c r="B118" s="199"/>
      <c r="C118" s="200"/>
      <c r="D118" s="201" t="s">
        <v>81</v>
      </c>
      <c r="E118" s="213" t="s">
        <v>2065</v>
      </c>
      <c r="F118" s="213" t="s">
        <v>2066</v>
      </c>
      <c r="G118" s="200"/>
      <c r="H118" s="200"/>
      <c r="I118" s="203"/>
      <c r="J118" s="214">
        <f>BK118</f>
        <v>0</v>
      </c>
      <c r="K118" s="200"/>
      <c r="L118" s="205"/>
      <c r="M118" s="206"/>
      <c r="N118" s="207"/>
      <c r="O118" s="207"/>
      <c r="P118" s="208">
        <f>SUM(P119:P123)</f>
        <v>0</v>
      </c>
      <c r="Q118" s="207"/>
      <c r="R118" s="208">
        <f>SUM(R119:R123)</f>
        <v>0</v>
      </c>
      <c r="S118" s="207"/>
      <c r="T118" s="209">
        <f>SUM(T119:T123)</f>
        <v>0</v>
      </c>
      <c r="U118" s="12"/>
      <c r="V118" s="12"/>
      <c r="W118" s="12"/>
      <c r="X118" s="12"/>
      <c r="Y118" s="12"/>
      <c r="Z118" s="12"/>
      <c r="AA118" s="12"/>
      <c r="AB118" s="12"/>
      <c r="AC118" s="12"/>
      <c r="AD118" s="12"/>
      <c r="AE118" s="12"/>
      <c r="AR118" s="210" t="s">
        <v>89</v>
      </c>
      <c r="AT118" s="211" t="s">
        <v>81</v>
      </c>
      <c r="AU118" s="211" t="s">
        <v>89</v>
      </c>
      <c r="AY118" s="210" t="s">
        <v>192</v>
      </c>
      <c r="BK118" s="212">
        <f>SUM(BK119:BK123)</f>
        <v>0</v>
      </c>
    </row>
    <row r="119" s="2" customFormat="1" ht="44.25" customHeight="1">
      <c r="A119" s="39"/>
      <c r="B119" s="40"/>
      <c r="C119" s="215" t="s">
        <v>7</v>
      </c>
      <c r="D119" s="215" t="s">
        <v>195</v>
      </c>
      <c r="E119" s="216" t="s">
        <v>2067</v>
      </c>
      <c r="F119" s="217" t="s">
        <v>2068</v>
      </c>
      <c r="G119" s="218" t="s">
        <v>220</v>
      </c>
      <c r="H119" s="219">
        <v>4</v>
      </c>
      <c r="I119" s="220"/>
      <c r="J119" s="221">
        <f>ROUND(I119*H119,2)</f>
        <v>0</v>
      </c>
      <c r="K119" s="217" t="s">
        <v>199</v>
      </c>
      <c r="L119" s="45"/>
      <c r="M119" s="222" t="s">
        <v>44</v>
      </c>
      <c r="N119" s="223"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211</v>
      </c>
      <c r="AT119" s="226" t="s">
        <v>195</v>
      </c>
      <c r="AU119" s="226" t="s">
        <v>91</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211</v>
      </c>
      <c r="BM119" s="226" t="s">
        <v>2069</v>
      </c>
    </row>
    <row r="120" s="2" customFormat="1" ht="44.25" customHeight="1">
      <c r="A120" s="39"/>
      <c r="B120" s="40"/>
      <c r="C120" s="215" t="s">
        <v>284</v>
      </c>
      <c r="D120" s="215" t="s">
        <v>195</v>
      </c>
      <c r="E120" s="216" t="s">
        <v>2070</v>
      </c>
      <c r="F120" s="217" t="s">
        <v>2071</v>
      </c>
      <c r="G120" s="218" t="s">
        <v>220</v>
      </c>
      <c r="H120" s="219">
        <v>1</v>
      </c>
      <c r="I120" s="220"/>
      <c r="J120" s="221">
        <f>ROUND(I120*H120,2)</f>
        <v>0</v>
      </c>
      <c r="K120" s="217" t="s">
        <v>199</v>
      </c>
      <c r="L120" s="45"/>
      <c r="M120" s="222" t="s">
        <v>44</v>
      </c>
      <c r="N120" s="223"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211</v>
      </c>
      <c r="AT120" s="226" t="s">
        <v>195</v>
      </c>
      <c r="AU120" s="226" t="s">
        <v>91</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211</v>
      </c>
      <c r="BM120" s="226" t="s">
        <v>2072</v>
      </c>
    </row>
    <row r="121" s="2" customFormat="1" ht="16.5" customHeight="1">
      <c r="A121" s="39"/>
      <c r="B121" s="40"/>
      <c r="C121" s="215" t="s">
        <v>288</v>
      </c>
      <c r="D121" s="215" t="s">
        <v>195</v>
      </c>
      <c r="E121" s="216" t="s">
        <v>2073</v>
      </c>
      <c r="F121" s="217" t="s">
        <v>2074</v>
      </c>
      <c r="G121" s="218" t="s">
        <v>198</v>
      </c>
      <c r="H121" s="219">
        <v>5</v>
      </c>
      <c r="I121" s="220"/>
      <c r="J121" s="221">
        <f>ROUND(I121*H121,2)</f>
        <v>0</v>
      </c>
      <c r="K121" s="217" t="s">
        <v>199</v>
      </c>
      <c r="L121" s="45"/>
      <c r="M121" s="222" t="s">
        <v>44</v>
      </c>
      <c r="N121" s="223"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211</v>
      </c>
      <c r="AT121" s="226" t="s">
        <v>195</v>
      </c>
      <c r="AU121" s="226" t="s">
        <v>91</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211</v>
      </c>
      <c r="BM121" s="226" t="s">
        <v>2075</v>
      </c>
    </row>
    <row r="122" s="2" customFormat="1" ht="24.15" customHeight="1">
      <c r="A122" s="39"/>
      <c r="B122" s="40"/>
      <c r="C122" s="215" t="s">
        <v>292</v>
      </c>
      <c r="D122" s="215" t="s">
        <v>195</v>
      </c>
      <c r="E122" s="216" t="s">
        <v>2076</v>
      </c>
      <c r="F122" s="217" t="s">
        <v>2077</v>
      </c>
      <c r="G122" s="218" t="s">
        <v>220</v>
      </c>
      <c r="H122" s="219">
        <v>1</v>
      </c>
      <c r="I122" s="220"/>
      <c r="J122" s="221">
        <f>ROUND(I122*H122,2)</f>
        <v>0</v>
      </c>
      <c r="K122" s="217" t="s">
        <v>199</v>
      </c>
      <c r="L122" s="45"/>
      <c r="M122" s="222" t="s">
        <v>44</v>
      </c>
      <c r="N122" s="223"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221</v>
      </c>
      <c r="AT122" s="226" t="s">
        <v>195</v>
      </c>
      <c r="AU122" s="226" t="s">
        <v>91</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221</v>
      </c>
      <c r="BM122" s="226" t="s">
        <v>2078</v>
      </c>
    </row>
    <row r="123" s="2" customFormat="1" ht="16.5" customHeight="1">
      <c r="A123" s="39"/>
      <c r="B123" s="40"/>
      <c r="C123" s="215" t="s">
        <v>296</v>
      </c>
      <c r="D123" s="215" t="s">
        <v>195</v>
      </c>
      <c r="E123" s="216" t="s">
        <v>2079</v>
      </c>
      <c r="F123" s="217" t="s">
        <v>2080</v>
      </c>
      <c r="G123" s="218" t="s">
        <v>220</v>
      </c>
      <c r="H123" s="219">
        <v>1</v>
      </c>
      <c r="I123" s="220"/>
      <c r="J123" s="221">
        <f>ROUND(I123*H123,2)</f>
        <v>0</v>
      </c>
      <c r="K123" s="217" t="s">
        <v>199</v>
      </c>
      <c r="L123" s="45"/>
      <c r="M123" s="222" t="s">
        <v>44</v>
      </c>
      <c r="N123" s="223"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200</v>
      </c>
      <c r="AT123" s="226" t="s">
        <v>195</v>
      </c>
      <c r="AU123" s="226" t="s">
        <v>91</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200</v>
      </c>
      <c r="BM123" s="226" t="s">
        <v>2081</v>
      </c>
    </row>
    <row r="124" s="12" customFormat="1" ht="22.8" customHeight="1">
      <c r="A124" s="12"/>
      <c r="B124" s="199"/>
      <c r="C124" s="200"/>
      <c r="D124" s="201" t="s">
        <v>81</v>
      </c>
      <c r="E124" s="213" t="s">
        <v>2076</v>
      </c>
      <c r="F124" s="213" t="s">
        <v>2082</v>
      </c>
      <c r="G124" s="200"/>
      <c r="H124" s="200"/>
      <c r="I124" s="203"/>
      <c r="J124" s="214">
        <f>BK124</f>
        <v>0</v>
      </c>
      <c r="K124" s="200"/>
      <c r="L124" s="205"/>
      <c r="M124" s="206"/>
      <c r="N124" s="207"/>
      <c r="O124" s="207"/>
      <c r="P124" s="208">
        <f>SUM(P125:P127)</f>
        <v>0</v>
      </c>
      <c r="Q124" s="207"/>
      <c r="R124" s="208">
        <f>SUM(R125:R127)</f>
        <v>0</v>
      </c>
      <c r="S124" s="207"/>
      <c r="T124" s="209">
        <f>SUM(T125:T127)</f>
        <v>0</v>
      </c>
      <c r="U124" s="12"/>
      <c r="V124" s="12"/>
      <c r="W124" s="12"/>
      <c r="X124" s="12"/>
      <c r="Y124" s="12"/>
      <c r="Z124" s="12"/>
      <c r="AA124" s="12"/>
      <c r="AB124" s="12"/>
      <c r="AC124" s="12"/>
      <c r="AD124" s="12"/>
      <c r="AE124" s="12"/>
      <c r="AR124" s="210" t="s">
        <v>89</v>
      </c>
      <c r="AT124" s="211" t="s">
        <v>81</v>
      </c>
      <c r="AU124" s="211" t="s">
        <v>89</v>
      </c>
      <c r="AY124" s="210" t="s">
        <v>192</v>
      </c>
      <c r="BK124" s="212">
        <f>SUM(BK125:BK127)</f>
        <v>0</v>
      </c>
    </row>
    <row r="125" s="2" customFormat="1" ht="33" customHeight="1">
      <c r="A125" s="39"/>
      <c r="B125" s="40"/>
      <c r="C125" s="215" t="s">
        <v>300</v>
      </c>
      <c r="D125" s="215" t="s">
        <v>195</v>
      </c>
      <c r="E125" s="216" t="s">
        <v>2083</v>
      </c>
      <c r="F125" s="217" t="s">
        <v>2084</v>
      </c>
      <c r="G125" s="218" t="s">
        <v>220</v>
      </c>
      <c r="H125" s="219">
        <v>16</v>
      </c>
      <c r="I125" s="220"/>
      <c r="J125" s="221">
        <f>ROUND(I125*H125,2)</f>
        <v>0</v>
      </c>
      <c r="K125" s="217" t="s">
        <v>199</v>
      </c>
      <c r="L125" s="45"/>
      <c r="M125" s="222" t="s">
        <v>44</v>
      </c>
      <c r="N125" s="223"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221</v>
      </c>
      <c r="AT125" s="226" t="s">
        <v>195</v>
      </c>
      <c r="AU125" s="226" t="s">
        <v>91</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221</v>
      </c>
      <c r="BM125" s="226" t="s">
        <v>2085</v>
      </c>
    </row>
    <row r="126" s="2" customFormat="1" ht="21.75" customHeight="1">
      <c r="A126" s="39"/>
      <c r="B126" s="40"/>
      <c r="C126" s="215" t="s">
        <v>304</v>
      </c>
      <c r="D126" s="215" t="s">
        <v>195</v>
      </c>
      <c r="E126" s="216" t="s">
        <v>2086</v>
      </c>
      <c r="F126" s="217" t="s">
        <v>2087</v>
      </c>
      <c r="G126" s="218" t="s">
        <v>591</v>
      </c>
      <c r="H126" s="219">
        <v>8</v>
      </c>
      <c r="I126" s="220"/>
      <c r="J126" s="221">
        <f>ROUND(I126*H126,2)</f>
        <v>0</v>
      </c>
      <c r="K126" s="217" t="s">
        <v>199</v>
      </c>
      <c r="L126" s="45"/>
      <c r="M126" s="222" t="s">
        <v>44</v>
      </c>
      <c r="N126" s="223"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221</v>
      </c>
      <c r="AT126" s="226" t="s">
        <v>195</v>
      </c>
      <c r="AU126" s="226" t="s">
        <v>91</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221</v>
      </c>
      <c r="BM126" s="226" t="s">
        <v>2088</v>
      </c>
    </row>
    <row r="127" s="2" customFormat="1" ht="24.15" customHeight="1">
      <c r="A127" s="39"/>
      <c r="B127" s="40"/>
      <c r="C127" s="215" t="s">
        <v>308</v>
      </c>
      <c r="D127" s="215" t="s">
        <v>195</v>
      </c>
      <c r="E127" s="216" t="s">
        <v>2089</v>
      </c>
      <c r="F127" s="217" t="s">
        <v>2090</v>
      </c>
      <c r="G127" s="218" t="s">
        <v>220</v>
      </c>
      <c r="H127" s="219">
        <v>1</v>
      </c>
      <c r="I127" s="220"/>
      <c r="J127" s="221">
        <f>ROUND(I127*H127,2)</f>
        <v>0</v>
      </c>
      <c r="K127" s="217" t="s">
        <v>199</v>
      </c>
      <c r="L127" s="45"/>
      <c r="M127" s="222" t="s">
        <v>44</v>
      </c>
      <c r="N127" s="223"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221</v>
      </c>
      <c r="AT127" s="226" t="s">
        <v>195</v>
      </c>
      <c r="AU127" s="226" t="s">
        <v>91</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221</v>
      </c>
      <c r="BM127" s="226" t="s">
        <v>2091</v>
      </c>
    </row>
    <row r="128" s="12" customFormat="1" ht="22.8" customHeight="1">
      <c r="A128" s="12"/>
      <c r="B128" s="199"/>
      <c r="C128" s="200"/>
      <c r="D128" s="201" t="s">
        <v>81</v>
      </c>
      <c r="E128" s="213" t="s">
        <v>2092</v>
      </c>
      <c r="F128" s="213" t="s">
        <v>2093</v>
      </c>
      <c r="G128" s="200"/>
      <c r="H128" s="200"/>
      <c r="I128" s="203"/>
      <c r="J128" s="214">
        <f>BK128</f>
        <v>0</v>
      </c>
      <c r="K128" s="200"/>
      <c r="L128" s="205"/>
      <c r="M128" s="206"/>
      <c r="N128" s="207"/>
      <c r="O128" s="207"/>
      <c r="P128" s="208">
        <f>SUM(P129:P130)</f>
        <v>0</v>
      </c>
      <c r="Q128" s="207"/>
      <c r="R128" s="208">
        <f>SUM(R129:R130)</f>
        <v>0</v>
      </c>
      <c r="S128" s="207"/>
      <c r="T128" s="209">
        <f>SUM(T129:T130)</f>
        <v>0</v>
      </c>
      <c r="U128" s="12"/>
      <c r="V128" s="12"/>
      <c r="W128" s="12"/>
      <c r="X128" s="12"/>
      <c r="Y128" s="12"/>
      <c r="Z128" s="12"/>
      <c r="AA128" s="12"/>
      <c r="AB128" s="12"/>
      <c r="AC128" s="12"/>
      <c r="AD128" s="12"/>
      <c r="AE128" s="12"/>
      <c r="AR128" s="210" t="s">
        <v>89</v>
      </c>
      <c r="AT128" s="211" t="s">
        <v>81</v>
      </c>
      <c r="AU128" s="211" t="s">
        <v>89</v>
      </c>
      <c r="AY128" s="210" t="s">
        <v>192</v>
      </c>
      <c r="BK128" s="212">
        <f>SUM(BK129:BK130)</f>
        <v>0</v>
      </c>
    </row>
    <row r="129" s="2" customFormat="1" ht="55.5" customHeight="1">
      <c r="A129" s="39"/>
      <c r="B129" s="40"/>
      <c r="C129" s="215" t="s">
        <v>312</v>
      </c>
      <c r="D129" s="215" t="s">
        <v>195</v>
      </c>
      <c r="E129" s="216" t="s">
        <v>1003</v>
      </c>
      <c r="F129" s="217" t="s">
        <v>1004</v>
      </c>
      <c r="G129" s="218" t="s">
        <v>220</v>
      </c>
      <c r="H129" s="219">
        <v>1</v>
      </c>
      <c r="I129" s="220"/>
      <c r="J129" s="221">
        <f>ROUND(I129*H129,2)</f>
        <v>0</v>
      </c>
      <c r="K129" s="217" t="s">
        <v>199</v>
      </c>
      <c r="L129" s="45"/>
      <c r="M129" s="222" t="s">
        <v>44</v>
      </c>
      <c r="N129" s="223"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221</v>
      </c>
      <c r="AT129" s="226" t="s">
        <v>195</v>
      </c>
      <c r="AU129" s="226" t="s">
        <v>91</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221</v>
      </c>
      <c r="BM129" s="226" t="s">
        <v>2094</v>
      </c>
    </row>
    <row r="130" s="2" customFormat="1" ht="21.75" customHeight="1">
      <c r="A130" s="39"/>
      <c r="B130" s="40"/>
      <c r="C130" s="215" t="s">
        <v>316</v>
      </c>
      <c r="D130" s="215" t="s">
        <v>195</v>
      </c>
      <c r="E130" s="216" t="s">
        <v>1007</v>
      </c>
      <c r="F130" s="217" t="s">
        <v>1008</v>
      </c>
      <c r="G130" s="218" t="s">
        <v>220</v>
      </c>
      <c r="H130" s="219">
        <v>1</v>
      </c>
      <c r="I130" s="220"/>
      <c r="J130" s="221">
        <f>ROUND(I130*H130,2)</f>
        <v>0</v>
      </c>
      <c r="K130" s="217" t="s">
        <v>199</v>
      </c>
      <c r="L130" s="45"/>
      <c r="M130" s="222" t="s">
        <v>44</v>
      </c>
      <c r="N130" s="223"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221</v>
      </c>
      <c r="AT130" s="226" t="s">
        <v>195</v>
      </c>
      <c r="AU130" s="226" t="s">
        <v>91</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221</v>
      </c>
      <c r="BM130" s="226" t="s">
        <v>2095</v>
      </c>
    </row>
    <row r="131" s="12" customFormat="1" ht="22.8" customHeight="1">
      <c r="A131" s="12"/>
      <c r="B131" s="199"/>
      <c r="C131" s="200"/>
      <c r="D131" s="201" t="s">
        <v>81</v>
      </c>
      <c r="E131" s="213" t="s">
        <v>2096</v>
      </c>
      <c r="F131" s="213" t="s">
        <v>2097</v>
      </c>
      <c r="G131" s="200"/>
      <c r="H131" s="200"/>
      <c r="I131" s="203"/>
      <c r="J131" s="214">
        <f>BK131</f>
        <v>0</v>
      </c>
      <c r="K131" s="200"/>
      <c r="L131" s="205"/>
      <c r="M131" s="206"/>
      <c r="N131" s="207"/>
      <c r="O131" s="207"/>
      <c r="P131" s="208">
        <f>P132</f>
        <v>0</v>
      </c>
      <c r="Q131" s="207"/>
      <c r="R131" s="208">
        <f>R132</f>
        <v>0</v>
      </c>
      <c r="S131" s="207"/>
      <c r="T131" s="209">
        <f>T132</f>
        <v>0</v>
      </c>
      <c r="U131" s="12"/>
      <c r="V131" s="12"/>
      <c r="W131" s="12"/>
      <c r="X131" s="12"/>
      <c r="Y131" s="12"/>
      <c r="Z131" s="12"/>
      <c r="AA131" s="12"/>
      <c r="AB131" s="12"/>
      <c r="AC131" s="12"/>
      <c r="AD131" s="12"/>
      <c r="AE131" s="12"/>
      <c r="AR131" s="210" t="s">
        <v>89</v>
      </c>
      <c r="AT131" s="211" t="s">
        <v>81</v>
      </c>
      <c r="AU131" s="211" t="s">
        <v>89</v>
      </c>
      <c r="AY131" s="210" t="s">
        <v>192</v>
      </c>
      <c r="BK131" s="212">
        <f>BK132</f>
        <v>0</v>
      </c>
    </row>
    <row r="132" s="2" customFormat="1" ht="24.15" customHeight="1">
      <c r="A132" s="39"/>
      <c r="B132" s="40"/>
      <c r="C132" s="215" t="s">
        <v>320</v>
      </c>
      <c r="D132" s="215" t="s">
        <v>195</v>
      </c>
      <c r="E132" s="216" t="s">
        <v>2098</v>
      </c>
      <c r="F132" s="217" t="s">
        <v>2099</v>
      </c>
      <c r="G132" s="218" t="s">
        <v>220</v>
      </c>
      <c r="H132" s="219">
        <v>1</v>
      </c>
      <c r="I132" s="220"/>
      <c r="J132" s="221">
        <f>ROUND(I132*H132,2)</f>
        <v>0</v>
      </c>
      <c r="K132" s="217" t="s">
        <v>199</v>
      </c>
      <c r="L132" s="45"/>
      <c r="M132" s="222" t="s">
        <v>44</v>
      </c>
      <c r="N132" s="223"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221</v>
      </c>
      <c r="AT132" s="226" t="s">
        <v>195</v>
      </c>
      <c r="AU132" s="226" t="s">
        <v>91</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221</v>
      </c>
      <c r="BM132" s="226" t="s">
        <v>2100</v>
      </c>
    </row>
    <row r="133" s="12" customFormat="1" ht="25.92" customHeight="1">
      <c r="A133" s="12"/>
      <c r="B133" s="199"/>
      <c r="C133" s="200"/>
      <c r="D133" s="201" t="s">
        <v>81</v>
      </c>
      <c r="E133" s="202" t="s">
        <v>2101</v>
      </c>
      <c r="F133" s="202" t="s">
        <v>2102</v>
      </c>
      <c r="G133" s="200"/>
      <c r="H133" s="200"/>
      <c r="I133" s="203"/>
      <c r="J133" s="204">
        <f>BK133</f>
        <v>0</v>
      </c>
      <c r="K133" s="200"/>
      <c r="L133" s="205"/>
      <c r="M133" s="206"/>
      <c r="N133" s="207"/>
      <c r="O133" s="207"/>
      <c r="P133" s="208">
        <f>P134</f>
        <v>0</v>
      </c>
      <c r="Q133" s="207"/>
      <c r="R133" s="208">
        <f>R134</f>
        <v>0</v>
      </c>
      <c r="S133" s="207"/>
      <c r="T133" s="209">
        <f>T134</f>
        <v>0</v>
      </c>
      <c r="U133" s="12"/>
      <c r="V133" s="12"/>
      <c r="W133" s="12"/>
      <c r="X133" s="12"/>
      <c r="Y133" s="12"/>
      <c r="Z133" s="12"/>
      <c r="AA133" s="12"/>
      <c r="AB133" s="12"/>
      <c r="AC133" s="12"/>
      <c r="AD133" s="12"/>
      <c r="AE133" s="12"/>
      <c r="AR133" s="210" t="s">
        <v>89</v>
      </c>
      <c r="AT133" s="211" t="s">
        <v>81</v>
      </c>
      <c r="AU133" s="211" t="s">
        <v>82</v>
      </c>
      <c r="AY133" s="210" t="s">
        <v>192</v>
      </c>
      <c r="BK133" s="212">
        <f>BK134</f>
        <v>0</v>
      </c>
    </row>
    <row r="134" s="12" customFormat="1" ht="22.8" customHeight="1">
      <c r="A134" s="12"/>
      <c r="B134" s="199"/>
      <c r="C134" s="200"/>
      <c r="D134" s="201" t="s">
        <v>81</v>
      </c>
      <c r="E134" s="213" t="s">
        <v>2103</v>
      </c>
      <c r="F134" s="213" t="s">
        <v>2104</v>
      </c>
      <c r="G134" s="200"/>
      <c r="H134" s="200"/>
      <c r="I134" s="203"/>
      <c r="J134" s="214">
        <f>BK134</f>
        <v>0</v>
      </c>
      <c r="K134" s="200"/>
      <c r="L134" s="205"/>
      <c r="M134" s="206"/>
      <c r="N134" s="207"/>
      <c r="O134" s="207"/>
      <c r="P134" s="208">
        <f>SUM(P135:P136)</f>
        <v>0</v>
      </c>
      <c r="Q134" s="207"/>
      <c r="R134" s="208">
        <f>SUM(R135:R136)</f>
        <v>0</v>
      </c>
      <c r="S134" s="207"/>
      <c r="T134" s="209">
        <f>SUM(T135:T136)</f>
        <v>0</v>
      </c>
      <c r="U134" s="12"/>
      <c r="V134" s="12"/>
      <c r="W134" s="12"/>
      <c r="X134" s="12"/>
      <c r="Y134" s="12"/>
      <c r="Z134" s="12"/>
      <c r="AA134" s="12"/>
      <c r="AB134" s="12"/>
      <c r="AC134" s="12"/>
      <c r="AD134" s="12"/>
      <c r="AE134" s="12"/>
      <c r="AR134" s="210" t="s">
        <v>89</v>
      </c>
      <c r="AT134" s="211" t="s">
        <v>81</v>
      </c>
      <c r="AU134" s="211" t="s">
        <v>89</v>
      </c>
      <c r="AY134" s="210" t="s">
        <v>192</v>
      </c>
      <c r="BK134" s="212">
        <f>SUM(BK135:BK136)</f>
        <v>0</v>
      </c>
    </row>
    <row r="135" s="2" customFormat="1" ht="24.15" customHeight="1">
      <c r="A135" s="39"/>
      <c r="B135" s="40"/>
      <c r="C135" s="215" t="s">
        <v>324</v>
      </c>
      <c r="D135" s="215" t="s">
        <v>195</v>
      </c>
      <c r="E135" s="216" t="s">
        <v>991</v>
      </c>
      <c r="F135" s="217" t="s">
        <v>992</v>
      </c>
      <c r="G135" s="218" t="s">
        <v>591</v>
      </c>
      <c r="H135" s="219">
        <v>8</v>
      </c>
      <c r="I135" s="220"/>
      <c r="J135" s="221">
        <f>ROUND(I135*H135,2)</f>
        <v>0</v>
      </c>
      <c r="K135" s="217" t="s">
        <v>199</v>
      </c>
      <c r="L135" s="45"/>
      <c r="M135" s="222" t="s">
        <v>44</v>
      </c>
      <c r="N135" s="223"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221</v>
      </c>
      <c r="AT135" s="226" t="s">
        <v>195</v>
      </c>
      <c r="AU135" s="226" t="s">
        <v>91</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221</v>
      </c>
      <c r="BM135" s="226" t="s">
        <v>2105</v>
      </c>
    </row>
    <row r="136" s="2" customFormat="1" ht="33" customHeight="1">
      <c r="A136" s="39"/>
      <c r="B136" s="40"/>
      <c r="C136" s="215" t="s">
        <v>328</v>
      </c>
      <c r="D136" s="215" t="s">
        <v>195</v>
      </c>
      <c r="E136" s="216" t="s">
        <v>2106</v>
      </c>
      <c r="F136" s="217" t="s">
        <v>2107</v>
      </c>
      <c r="G136" s="218" t="s">
        <v>220</v>
      </c>
      <c r="H136" s="219">
        <v>8</v>
      </c>
      <c r="I136" s="220"/>
      <c r="J136" s="221">
        <f>ROUND(I136*H136,2)</f>
        <v>0</v>
      </c>
      <c r="K136" s="217" t="s">
        <v>199</v>
      </c>
      <c r="L136" s="45"/>
      <c r="M136" s="243" t="s">
        <v>44</v>
      </c>
      <c r="N136" s="244" t="s">
        <v>53</v>
      </c>
      <c r="O136" s="245"/>
      <c r="P136" s="246">
        <f>O136*H136</f>
        <v>0</v>
      </c>
      <c r="Q136" s="246">
        <v>0</v>
      </c>
      <c r="R136" s="246">
        <f>Q136*H136</f>
        <v>0</v>
      </c>
      <c r="S136" s="246">
        <v>0</v>
      </c>
      <c r="T136" s="247">
        <f>S136*H136</f>
        <v>0</v>
      </c>
      <c r="U136" s="39"/>
      <c r="V136" s="39"/>
      <c r="W136" s="39"/>
      <c r="X136" s="39"/>
      <c r="Y136" s="39"/>
      <c r="Z136" s="39"/>
      <c r="AA136" s="39"/>
      <c r="AB136" s="39"/>
      <c r="AC136" s="39"/>
      <c r="AD136" s="39"/>
      <c r="AE136" s="39"/>
      <c r="AR136" s="226" t="s">
        <v>221</v>
      </c>
      <c r="AT136" s="226" t="s">
        <v>195</v>
      </c>
      <c r="AU136" s="226" t="s">
        <v>91</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221</v>
      </c>
      <c r="BM136" s="226" t="s">
        <v>2108</v>
      </c>
    </row>
    <row r="137" s="2" customFormat="1" ht="6.96" customHeight="1">
      <c r="A137" s="39"/>
      <c r="B137" s="60"/>
      <c r="C137" s="61"/>
      <c r="D137" s="61"/>
      <c r="E137" s="61"/>
      <c r="F137" s="61"/>
      <c r="G137" s="61"/>
      <c r="H137" s="61"/>
      <c r="I137" s="61"/>
      <c r="J137" s="61"/>
      <c r="K137" s="61"/>
      <c r="L137" s="45"/>
      <c r="M137" s="39"/>
      <c r="O137" s="39"/>
      <c r="P137" s="39"/>
      <c r="Q137" s="39"/>
      <c r="R137" s="39"/>
      <c r="S137" s="39"/>
      <c r="T137" s="39"/>
      <c r="U137" s="39"/>
      <c r="V137" s="39"/>
      <c r="W137" s="39"/>
      <c r="X137" s="39"/>
      <c r="Y137" s="39"/>
      <c r="Z137" s="39"/>
      <c r="AA137" s="39"/>
      <c r="AB137" s="39"/>
      <c r="AC137" s="39"/>
      <c r="AD137" s="39"/>
      <c r="AE137" s="39"/>
    </row>
  </sheetData>
  <sheetProtection sheet="1" autoFilter="0" formatColumns="0" formatRows="0" objects="1" scenarios="1" spinCount="100000" saltValue="07NRFDbjDjpOAtEQIjcLobu/BlNFUpc21608DtER6bm+rlf7pwmMrn4r4hw2zEE/BQdPXT5EisAIl+a2h3CuGw==" hashValue="BdtvdE7PheeGRcf8dWuRbc/Fv9q5bdztLh95FKJV9GCfQ+RbN2bgmGaAiJvwpu12eNO5/de3EpsJ1Wngs2/P7w==" algorithmName="SHA-512" password="CC35"/>
  <autoFilter ref="C90:K136"/>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128</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2109</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ROUND(J89,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ROUND((SUM(BE89:BE203)),  2)</f>
        <v>0</v>
      </c>
      <c r="G33" s="39"/>
      <c r="H33" s="39"/>
      <c r="I33" s="159">
        <v>0.20999999999999999</v>
      </c>
      <c r="J33" s="158">
        <f>ROUND(((SUM(BE89:BE203))*I33),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ROUND((SUM(BF89:BF203)),  2)</f>
        <v>0</v>
      </c>
      <c r="G34" s="39"/>
      <c r="H34" s="39"/>
      <c r="I34" s="159">
        <v>0.14999999999999999</v>
      </c>
      <c r="J34" s="158">
        <f>ROUND(((SUM(BF89:BF203))*I34),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ROUND((SUM(BG89:BG203)),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ROUND((SUM(BH89:BH203)),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ROUND((SUM(BI89:BI203)),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11-71-01 - Kostelec nad Orlicí, stavební úpravy</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J89</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1078</v>
      </c>
      <c r="E60" s="180"/>
      <c r="F60" s="180"/>
      <c r="G60" s="180"/>
      <c r="H60" s="180"/>
      <c r="I60" s="180"/>
      <c r="J60" s="181">
        <f>J90</f>
        <v>0</v>
      </c>
      <c r="K60" s="178"/>
      <c r="L60" s="182"/>
      <c r="S60" s="9"/>
      <c r="T60" s="9"/>
      <c r="U60" s="9"/>
      <c r="V60" s="9"/>
      <c r="W60" s="9"/>
      <c r="X60" s="9"/>
      <c r="Y60" s="9"/>
      <c r="Z60" s="9"/>
      <c r="AA60" s="9"/>
      <c r="AB60" s="9"/>
      <c r="AC60" s="9"/>
      <c r="AD60" s="9"/>
      <c r="AE60" s="9"/>
    </row>
    <row r="61" hidden="1" s="10" customFormat="1" ht="19.92" customHeight="1">
      <c r="A61" s="10"/>
      <c r="B61" s="183"/>
      <c r="C61" s="125"/>
      <c r="D61" s="184" t="s">
        <v>2110</v>
      </c>
      <c r="E61" s="185"/>
      <c r="F61" s="185"/>
      <c r="G61" s="185"/>
      <c r="H61" s="185"/>
      <c r="I61" s="185"/>
      <c r="J61" s="186">
        <f>J91</f>
        <v>0</v>
      </c>
      <c r="K61" s="125"/>
      <c r="L61" s="187"/>
      <c r="S61" s="10"/>
      <c r="T61" s="10"/>
      <c r="U61" s="10"/>
      <c r="V61" s="10"/>
      <c r="W61" s="10"/>
      <c r="X61" s="10"/>
      <c r="Y61" s="10"/>
      <c r="Z61" s="10"/>
      <c r="AA61" s="10"/>
      <c r="AB61" s="10"/>
      <c r="AC61" s="10"/>
      <c r="AD61" s="10"/>
      <c r="AE61" s="10"/>
    </row>
    <row r="62" hidden="1" s="10" customFormat="1" ht="19.92" customHeight="1">
      <c r="A62" s="10"/>
      <c r="B62" s="183"/>
      <c r="C62" s="125"/>
      <c r="D62" s="184" t="s">
        <v>2111</v>
      </c>
      <c r="E62" s="185"/>
      <c r="F62" s="185"/>
      <c r="G62" s="185"/>
      <c r="H62" s="185"/>
      <c r="I62" s="185"/>
      <c r="J62" s="186">
        <f>J98</f>
        <v>0</v>
      </c>
      <c r="K62" s="125"/>
      <c r="L62" s="187"/>
      <c r="S62" s="10"/>
      <c r="T62" s="10"/>
      <c r="U62" s="10"/>
      <c r="V62" s="10"/>
      <c r="W62" s="10"/>
      <c r="X62" s="10"/>
      <c r="Y62" s="10"/>
      <c r="Z62" s="10"/>
      <c r="AA62" s="10"/>
      <c r="AB62" s="10"/>
      <c r="AC62" s="10"/>
      <c r="AD62" s="10"/>
      <c r="AE62" s="10"/>
    </row>
    <row r="63" hidden="1" s="10" customFormat="1" ht="19.92" customHeight="1">
      <c r="A63" s="10"/>
      <c r="B63" s="183"/>
      <c r="C63" s="125"/>
      <c r="D63" s="184" t="s">
        <v>2112</v>
      </c>
      <c r="E63" s="185"/>
      <c r="F63" s="185"/>
      <c r="G63" s="185"/>
      <c r="H63" s="185"/>
      <c r="I63" s="185"/>
      <c r="J63" s="186">
        <f>J119</f>
        <v>0</v>
      </c>
      <c r="K63" s="125"/>
      <c r="L63" s="187"/>
      <c r="S63" s="10"/>
      <c r="T63" s="10"/>
      <c r="U63" s="10"/>
      <c r="V63" s="10"/>
      <c r="W63" s="10"/>
      <c r="X63" s="10"/>
      <c r="Y63" s="10"/>
      <c r="Z63" s="10"/>
      <c r="AA63" s="10"/>
      <c r="AB63" s="10"/>
      <c r="AC63" s="10"/>
      <c r="AD63" s="10"/>
      <c r="AE63" s="10"/>
    </row>
    <row r="64" hidden="1" s="9" customFormat="1" ht="24.96" customHeight="1">
      <c r="A64" s="9"/>
      <c r="B64" s="177"/>
      <c r="C64" s="178"/>
      <c r="D64" s="179" t="s">
        <v>1940</v>
      </c>
      <c r="E64" s="180"/>
      <c r="F64" s="180"/>
      <c r="G64" s="180"/>
      <c r="H64" s="180"/>
      <c r="I64" s="180"/>
      <c r="J64" s="181">
        <f>J134</f>
        <v>0</v>
      </c>
      <c r="K64" s="178"/>
      <c r="L64" s="182"/>
      <c r="S64" s="9"/>
      <c r="T64" s="9"/>
      <c r="U64" s="9"/>
      <c r="V64" s="9"/>
      <c r="W64" s="9"/>
      <c r="X64" s="9"/>
      <c r="Y64" s="9"/>
      <c r="Z64" s="9"/>
      <c r="AA64" s="9"/>
      <c r="AB64" s="9"/>
      <c r="AC64" s="9"/>
      <c r="AD64" s="9"/>
      <c r="AE64" s="9"/>
    </row>
    <row r="65" hidden="1" s="10" customFormat="1" ht="19.92" customHeight="1">
      <c r="A65" s="10"/>
      <c r="B65" s="183"/>
      <c r="C65" s="125"/>
      <c r="D65" s="184" t="s">
        <v>2113</v>
      </c>
      <c r="E65" s="185"/>
      <c r="F65" s="185"/>
      <c r="G65" s="185"/>
      <c r="H65" s="185"/>
      <c r="I65" s="185"/>
      <c r="J65" s="186">
        <f>J135</f>
        <v>0</v>
      </c>
      <c r="K65" s="125"/>
      <c r="L65" s="187"/>
      <c r="S65" s="10"/>
      <c r="T65" s="10"/>
      <c r="U65" s="10"/>
      <c r="V65" s="10"/>
      <c r="W65" s="10"/>
      <c r="X65" s="10"/>
      <c r="Y65" s="10"/>
      <c r="Z65" s="10"/>
      <c r="AA65" s="10"/>
      <c r="AB65" s="10"/>
      <c r="AC65" s="10"/>
      <c r="AD65" s="10"/>
      <c r="AE65" s="10"/>
    </row>
    <row r="66" hidden="1" s="10" customFormat="1" ht="19.92" customHeight="1">
      <c r="A66" s="10"/>
      <c r="B66" s="183"/>
      <c r="C66" s="125"/>
      <c r="D66" s="184" t="s">
        <v>2114</v>
      </c>
      <c r="E66" s="185"/>
      <c r="F66" s="185"/>
      <c r="G66" s="185"/>
      <c r="H66" s="185"/>
      <c r="I66" s="185"/>
      <c r="J66" s="186">
        <f>J139</f>
        <v>0</v>
      </c>
      <c r="K66" s="125"/>
      <c r="L66" s="187"/>
      <c r="S66" s="10"/>
      <c r="T66" s="10"/>
      <c r="U66" s="10"/>
      <c r="V66" s="10"/>
      <c r="W66" s="10"/>
      <c r="X66" s="10"/>
      <c r="Y66" s="10"/>
      <c r="Z66" s="10"/>
      <c r="AA66" s="10"/>
      <c r="AB66" s="10"/>
      <c r="AC66" s="10"/>
      <c r="AD66" s="10"/>
      <c r="AE66" s="10"/>
    </row>
    <row r="67" hidden="1" s="10" customFormat="1" ht="19.92" customHeight="1">
      <c r="A67" s="10"/>
      <c r="B67" s="183"/>
      <c r="C67" s="125"/>
      <c r="D67" s="184" t="s">
        <v>2115</v>
      </c>
      <c r="E67" s="185"/>
      <c r="F67" s="185"/>
      <c r="G67" s="185"/>
      <c r="H67" s="185"/>
      <c r="I67" s="185"/>
      <c r="J67" s="186">
        <f>J147</f>
        <v>0</v>
      </c>
      <c r="K67" s="125"/>
      <c r="L67" s="187"/>
      <c r="S67" s="10"/>
      <c r="T67" s="10"/>
      <c r="U67" s="10"/>
      <c r="V67" s="10"/>
      <c r="W67" s="10"/>
      <c r="X67" s="10"/>
      <c r="Y67" s="10"/>
      <c r="Z67" s="10"/>
      <c r="AA67" s="10"/>
      <c r="AB67" s="10"/>
      <c r="AC67" s="10"/>
      <c r="AD67" s="10"/>
      <c r="AE67" s="10"/>
    </row>
    <row r="68" hidden="1" s="10" customFormat="1" ht="19.92" customHeight="1">
      <c r="A68" s="10"/>
      <c r="B68" s="183"/>
      <c r="C68" s="125"/>
      <c r="D68" s="184" t="s">
        <v>2116</v>
      </c>
      <c r="E68" s="185"/>
      <c r="F68" s="185"/>
      <c r="G68" s="185"/>
      <c r="H68" s="185"/>
      <c r="I68" s="185"/>
      <c r="J68" s="186">
        <f>J180</f>
        <v>0</v>
      </c>
      <c r="K68" s="125"/>
      <c r="L68" s="187"/>
      <c r="S68" s="10"/>
      <c r="T68" s="10"/>
      <c r="U68" s="10"/>
      <c r="V68" s="10"/>
      <c r="W68" s="10"/>
      <c r="X68" s="10"/>
      <c r="Y68" s="10"/>
      <c r="Z68" s="10"/>
      <c r="AA68" s="10"/>
      <c r="AB68" s="10"/>
      <c r="AC68" s="10"/>
      <c r="AD68" s="10"/>
      <c r="AE68" s="10"/>
    </row>
    <row r="69" hidden="1" s="10" customFormat="1" ht="19.92" customHeight="1">
      <c r="A69" s="10"/>
      <c r="B69" s="183"/>
      <c r="C69" s="125"/>
      <c r="D69" s="184" t="s">
        <v>2117</v>
      </c>
      <c r="E69" s="185"/>
      <c r="F69" s="185"/>
      <c r="G69" s="185"/>
      <c r="H69" s="185"/>
      <c r="I69" s="185"/>
      <c r="J69" s="186">
        <f>J191</f>
        <v>0</v>
      </c>
      <c r="K69" s="125"/>
      <c r="L69" s="187"/>
      <c r="S69" s="10"/>
      <c r="T69" s="10"/>
      <c r="U69" s="10"/>
      <c r="V69" s="10"/>
      <c r="W69" s="10"/>
      <c r="X69" s="10"/>
      <c r="Y69" s="10"/>
      <c r="Z69" s="10"/>
      <c r="AA69" s="10"/>
      <c r="AB69" s="10"/>
      <c r="AC69" s="10"/>
      <c r="AD69" s="10"/>
      <c r="AE69" s="10"/>
    </row>
    <row r="70" hidden="1" s="2" customFormat="1" ht="21.84" customHeight="1">
      <c r="A70" s="39"/>
      <c r="B70" s="40"/>
      <c r="C70" s="41"/>
      <c r="D70" s="41"/>
      <c r="E70" s="41"/>
      <c r="F70" s="41"/>
      <c r="G70" s="41"/>
      <c r="H70" s="41"/>
      <c r="I70" s="41"/>
      <c r="J70" s="41"/>
      <c r="K70" s="41"/>
      <c r="L70" s="147"/>
      <c r="S70" s="39"/>
      <c r="T70" s="39"/>
      <c r="U70" s="39"/>
      <c r="V70" s="39"/>
      <c r="W70" s="39"/>
      <c r="X70" s="39"/>
      <c r="Y70" s="39"/>
      <c r="Z70" s="39"/>
      <c r="AA70" s="39"/>
      <c r="AB70" s="39"/>
      <c r="AC70" s="39"/>
      <c r="AD70" s="39"/>
      <c r="AE70" s="39"/>
    </row>
    <row r="71" hidden="1" s="2" customFormat="1" ht="6.96" customHeight="1">
      <c r="A71" s="39"/>
      <c r="B71" s="60"/>
      <c r="C71" s="61"/>
      <c r="D71" s="61"/>
      <c r="E71" s="61"/>
      <c r="F71" s="61"/>
      <c r="G71" s="61"/>
      <c r="H71" s="61"/>
      <c r="I71" s="61"/>
      <c r="J71" s="61"/>
      <c r="K71" s="61"/>
      <c r="L71" s="147"/>
      <c r="S71" s="39"/>
      <c r="T71" s="39"/>
      <c r="U71" s="39"/>
      <c r="V71" s="39"/>
      <c r="W71" s="39"/>
      <c r="X71" s="39"/>
      <c r="Y71" s="39"/>
      <c r="Z71" s="39"/>
      <c r="AA71" s="39"/>
      <c r="AB71" s="39"/>
      <c r="AC71" s="39"/>
      <c r="AD71" s="39"/>
      <c r="AE71" s="39"/>
    </row>
    <row r="72" hidden="1"/>
    <row r="73" hidden="1"/>
    <row r="74" hidden="1"/>
    <row r="75" s="2" customFormat="1" ht="6.96" customHeight="1">
      <c r="A75" s="39"/>
      <c r="B75" s="62"/>
      <c r="C75" s="63"/>
      <c r="D75" s="63"/>
      <c r="E75" s="63"/>
      <c r="F75" s="63"/>
      <c r="G75" s="63"/>
      <c r="H75" s="63"/>
      <c r="I75" s="63"/>
      <c r="J75" s="63"/>
      <c r="K75" s="63"/>
      <c r="L75" s="147"/>
      <c r="S75" s="39"/>
      <c r="T75" s="39"/>
      <c r="U75" s="39"/>
      <c r="V75" s="39"/>
      <c r="W75" s="39"/>
      <c r="X75" s="39"/>
      <c r="Y75" s="39"/>
      <c r="Z75" s="39"/>
      <c r="AA75" s="39"/>
      <c r="AB75" s="39"/>
      <c r="AC75" s="39"/>
      <c r="AD75" s="39"/>
      <c r="AE75" s="39"/>
    </row>
    <row r="76" s="2" customFormat="1" ht="24.96" customHeight="1">
      <c r="A76" s="39"/>
      <c r="B76" s="40"/>
      <c r="C76" s="23" t="s">
        <v>177</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2" t="s">
        <v>16</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171" t="str">
        <f>E7</f>
        <v>Oprava zabezpečovacího zařízení v žst. Kostelec nad Orlicí</v>
      </c>
      <c r="F79" s="32"/>
      <c r="G79" s="32"/>
      <c r="H79" s="32"/>
      <c r="I79" s="41"/>
      <c r="J79" s="41"/>
      <c r="K79" s="41"/>
      <c r="L79" s="147"/>
      <c r="S79" s="39"/>
      <c r="T79" s="39"/>
      <c r="U79" s="39"/>
      <c r="V79" s="39"/>
      <c r="W79" s="39"/>
      <c r="X79" s="39"/>
      <c r="Y79" s="39"/>
      <c r="Z79" s="39"/>
      <c r="AA79" s="39"/>
      <c r="AB79" s="39"/>
      <c r="AC79" s="39"/>
      <c r="AD79" s="39"/>
      <c r="AE79" s="39"/>
    </row>
    <row r="80" s="2" customFormat="1" ht="12" customHeight="1">
      <c r="A80" s="39"/>
      <c r="B80" s="40"/>
      <c r="C80" s="32" t="s">
        <v>151</v>
      </c>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6.5" customHeight="1">
      <c r="A81" s="39"/>
      <c r="B81" s="40"/>
      <c r="C81" s="41"/>
      <c r="D81" s="41"/>
      <c r="E81" s="70" t="str">
        <f>E9</f>
        <v>SO 11-71-01 - Kostelec nad Orlicí, stavební úpravy</v>
      </c>
      <c r="F81" s="41"/>
      <c r="G81" s="41"/>
      <c r="H81" s="41"/>
      <c r="I81" s="41"/>
      <c r="J81" s="41"/>
      <c r="K81" s="41"/>
      <c r="L81" s="147"/>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2" customHeight="1">
      <c r="A83" s="39"/>
      <c r="B83" s="40"/>
      <c r="C83" s="32" t="s">
        <v>22</v>
      </c>
      <c r="D83" s="41"/>
      <c r="E83" s="41"/>
      <c r="F83" s="27" t="str">
        <f>F12</f>
        <v>žst. Kostelec nad Orlicí</v>
      </c>
      <c r="G83" s="41"/>
      <c r="H83" s="41"/>
      <c r="I83" s="32" t="s">
        <v>24</v>
      </c>
      <c r="J83" s="73" t="str">
        <f>IF(J12="","",J12)</f>
        <v>27. 1. 2022</v>
      </c>
      <c r="K83" s="41"/>
      <c r="L83" s="147"/>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2" customFormat="1" ht="15.15" customHeight="1">
      <c r="A85" s="39"/>
      <c r="B85" s="40"/>
      <c r="C85" s="32" t="s">
        <v>30</v>
      </c>
      <c r="D85" s="41"/>
      <c r="E85" s="41"/>
      <c r="F85" s="27" t="str">
        <f>E15</f>
        <v>Správa železnic, s.o.</v>
      </c>
      <c r="G85" s="41"/>
      <c r="H85" s="41"/>
      <c r="I85" s="32" t="s">
        <v>38</v>
      </c>
      <c r="J85" s="37" t="str">
        <f>E21</f>
        <v>Signal Projekt,s.r.o.</v>
      </c>
      <c r="K85" s="41"/>
      <c r="L85" s="147"/>
      <c r="S85" s="39"/>
      <c r="T85" s="39"/>
      <c r="U85" s="39"/>
      <c r="V85" s="39"/>
      <c r="W85" s="39"/>
      <c r="X85" s="39"/>
      <c r="Y85" s="39"/>
      <c r="Z85" s="39"/>
      <c r="AA85" s="39"/>
      <c r="AB85" s="39"/>
      <c r="AC85" s="39"/>
      <c r="AD85" s="39"/>
      <c r="AE85" s="39"/>
    </row>
    <row r="86" s="2" customFormat="1" ht="15.15" customHeight="1">
      <c r="A86" s="39"/>
      <c r="B86" s="40"/>
      <c r="C86" s="32" t="s">
        <v>36</v>
      </c>
      <c r="D86" s="41"/>
      <c r="E86" s="41"/>
      <c r="F86" s="27" t="str">
        <f>IF(E18="","",E18)</f>
        <v>Vyplň údaj</v>
      </c>
      <c r="G86" s="41"/>
      <c r="H86" s="41"/>
      <c r="I86" s="32" t="s">
        <v>43</v>
      </c>
      <c r="J86" s="37" t="str">
        <f>E24</f>
        <v>Pavel Pospíšil, Dis.</v>
      </c>
      <c r="K86" s="41"/>
      <c r="L86" s="147"/>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47"/>
      <c r="S87" s="39"/>
      <c r="T87" s="39"/>
      <c r="U87" s="39"/>
      <c r="V87" s="39"/>
      <c r="W87" s="39"/>
      <c r="X87" s="39"/>
      <c r="Y87" s="39"/>
      <c r="Z87" s="39"/>
      <c r="AA87" s="39"/>
      <c r="AB87" s="39"/>
      <c r="AC87" s="39"/>
      <c r="AD87" s="39"/>
      <c r="AE87" s="39"/>
    </row>
    <row r="88" s="11" customFormat="1" ht="29.28" customHeight="1">
      <c r="A88" s="188"/>
      <c r="B88" s="189"/>
      <c r="C88" s="190" t="s">
        <v>178</v>
      </c>
      <c r="D88" s="191" t="s">
        <v>67</v>
      </c>
      <c r="E88" s="191" t="s">
        <v>63</v>
      </c>
      <c r="F88" s="191" t="s">
        <v>64</v>
      </c>
      <c r="G88" s="191" t="s">
        <v>179</v>
      </c>
      <c r="H88" s="191" t="s">
        <v>180</v>
      </c>
      <c r="I88" s="191" t="s">
        <v>181</v>
      </c>
      <c r="J88" s="191" t="s">
        <v>159</v>
      </c>
      <c r="K88" s="192" t="s">
        <v>182</v>
      </c>
      <c r="L88" s="193"/>
      <c r="M88" s="93" t="s">
        <v>44</v>
      </c>
      <c r="N88" s="94" t="s">
        <v>52</v>
      </c>
      <c r="O88" s="94" t="s">
        <v>183</v>
      </c>
      <c r="P88" s="94" t="s">
        <v>184</v>
      </c>
      <c r="Q88" s="94" t="s">
        <v>185</v>
      </c>
      <c r="R88" s="94" t="s">
        <v>186</v>
      </c>
      <c r="S88" s="94" t="s">
        <v>187</v>
      </c>
      <c r="T88" s="95" t="s">
        <v>188</v>
      </c>
      <c r="U88" s="188"/>
      <c r="V88" s="188"/>
      <c r="W88" s="188"/>
      <c r="X88" s="188"/>
      <c r="Y88" s="188"/>
      <c r="Z88" s="188"/>
      <c r="AA88" s="188"/>
      <c r="AB88" s="188"/>
      <c r="AC88" s="188"/>
      <c r="AD88" s="188"/>
      <c r="AE88" s="188"/>
    </row>
    <row r="89" s="2" customFormat="1" ht="22.8" customHeight="1">
      <c r="A89" s="39"/>
      <c r="B89" s="40"/>
      <c r="C89" s="100" t="s">
        <v>189</v>
      </c>
      <c r="D89" s="41"/>
      <c r="E89" s="41"/>
      <c r="F89" s="41"/>
      <c r="G89" s="41"/>
      <c r="H89" s="41"/>
      <c r="I89" s="41"/>
      <c r="J89" s="194">
        <f>BK89</f>
        <v>0</v>
      </c>
      <c r="K89" s="41"/>
      <c r="L89" s="45"/>
      <c r="M89" s="96"/>
      <c r="N89" s="195"/>
      <c r="O89" s="97"/>
      <c r="P89" s="196">
        <f>P90+P134</f>
        <v>0</v>
      </c>
      <c r="Q89" s="97"/>
      <c r="R89" s="196">
        <f>R90+R134</f>
        <v>11.539324000000002</v>
      </c>
      <c r="S89" s="97"/>
      <c r="T89" s="197">
        <f>T90+T134</f>
        <v>1.1089027</v>
      </c>
      <c r="U89" s="39"/>
      <c r="V89" s="39"/>
      <c r="W89" s="39"/>
      <c r="X89" s="39"/>
      <c r="Y89" s="39"/>
      <c r="Z89" s="39"/>
      <c r="AA89" s="39"/>
      <c r="AB89" s="39"/>
      <c r="AC89" s="39"/>
      <c r="AD89" s="39"/>
      <c r="AE89" s="39"/>
      <c r="AT89" s="17" t="s">
        <v>81</v>
      </c>
      <c r="AU89" s="17" t="s">
        <v>160</v>
      </c>
      <c r="BK89" s="198">
        <f>BK90+BK134</f>
        <v>0</v>
      </c>
    </row>
    <row r="90" s="12" customFormat="1" ht="25.92" customHeight="1">
      <c r="A90" s="12"/>
      <c r="B90" s="199"/>
      <c r="C90" s="200"/>
      <c r="D90" s="201" t="s">
        <v>81</v>
      </c>
      <c r="E90" s="202" t="s">
        <v>1082</v>
      </c>
      <c r="F90" s="202" t="s">
        <v>1083</v>
      </c>
      <c r="G90" s="200"/>
      <c r="H90" s="200"/>
      <c r="I90" s="203"/>
      <c r="J90" s="204">
        <f>BK90</f>
        <v>0</v>
      </c>
      <c r="K90" s="200"/>
      <c r="L90" s="205"/>
      <c r="M90" s="206"/>
      <c r="N90" s="207"/>
      <c r="O90" s="207"/>
      <c r="P90" s="208">
        <f>P91+P98+P119</f>
        <v>0</v>
      </c>
      <c r="Q90" s="207"/>
      <c r="R90" s="208">
        <f>R91+R98+R119</f>
        <v>9.8138628000000026</v>
      </c>
      <c r="S90" s="207"/>
      <c r="T90" s="209">
        <f>T91+T98+T119</f>
        <v>0.78610000000000002</v>
      </c>
      <c r="U90" s="12"/>
      <c r="V90" s="12"/>
      <c r="W90" s="12"/>
      <c r="X90" s="12"/>
      <c r="Y90" s="12"/>
      <c r="Z90" s="12"/>
      <c r="AA90" s="12"/>
      <c r="AB90" s="12"/>
      <c r="AC90" s="12"/>
      <c r="AD90" s="12"/>
      <c r="AE90" s="12"/>
      <c r="AR90" s="210" t="s">
        <v>89</v>
      </c>
      <c r="AT90" s="211" t="s">
        <v>81</v>
      </c>
      <c r="AU90" s="211" t="s">
        <v>82</v>
      </c>
      <c r="AY90" s="210" t="s">
        <v>192</v>
      </c>
      <c r="BK90" s="212">
        <f>BK91+BK98+BK119</f>
        <v>0</v>
      </c>
    </row>
    <row r="91" s="12" customFormat="1" ht="22.8" customHeight="1">
      <c r="A91" s="12"/>
      <c r="B91" s="199"/>
      <c r="C91" s="200"/>
      <c r="D91" s="201" t="s">
        <v>81</v>
      </c>
      <c r="E91" s="213" t="s">
        <v>99</v>
      </c>
      <c r="F91" s="213" t="s">
        <v>1278</v>
      </c>
      <c r="G91" s="200"/>
      <c r="H91" s="200"/>
      <c r="I91" s="203"/>
      <c r="J91" s="214">
        <f>BK91</f>
        <v>0</v>
      </c>
      <c r="K91" s="200"/>
      <c r="L91" s="205"/>
      <c r="M91" s="206"/>
      <c r="N91" s="207"/>
      <c r="O91" s="207"/>
      <c r="P91" s="208">
        <f>SUM(P92:P97)</f>
        <v>0</v>
      </c>
      <c r="Q91" s="207"/>
      <c r="R91" s="208">
        <f>SUM(R92:R97)</f>
        <v>3.7736520000000002</v>
      </c>
      <c r="S91" s="207"/>
      <c r="T91" s="209">
        <f>SUM(T92:T97)</f>
        <v>0</v>
      </c>
      <c r="U91" s="12"/>
      <c r="V91" s="12"/>
      <c r="W91" s="12"/>
      <c r="X91" s="12"/>
      <c r="Y91" s="12"/>
      <c r="Z91" s="12"/>
      <c r="AA91" s="12"/>
      <c r="AB91" s="12"/>
      <c r="AC91" s="12"/>
      <c r="AD91" s="12"/>
      <c r="AE91" s="12"/>
      <c r="AR91" s="210" t="s">
        <v>89</v>
      </c>
      <c r="AT91" s="211" t="s">
        <v>81</v>
      </c>
      <c r="AU91" s="211" t="s">
        <v>89</v>
      </c>
      <c r="AY91" s="210" t="s">
        <v>192</v>
      </c>
      <c r="BK91" s="212">
        <f>SUM(BK92:BK97)</f>
        <v>0</v>
      </c>
    </row>
    <row r="92" s="2" customFormat="1" ht="24.15" customHeight="1">
      <c r="A92" s="39"/>
      <c r="B92" s="40"/>
      <c r="C92" s="215" t="s">
        <v>89</v>
      </c>
      <c r="D92" s="215" t="s">
        <v>195</v>
      </c>
      <c r="E92" s="216" t="s">
        <v>2118</v>
      </c>
      <c r="F92" s="217" t="s">
        <v>2119</v>
      </c>
      <c r="G92" s="218" t="s">
        <v>220</v>
      </c>
      <c r="H92" s="219">
        <v>1</v>
      </c>
      <c r="I92" s="220"/>
      <c r="J92" s="221">
        <f>ROUND(I92*H92,2)</f>
        <v>0</v>
      </c>
      <c r="K92" s="217" t="s">
        <v>1086</v>
      </c>
      <c r="L92" s="45"/>
      <c r="M92" s="222" t="s">
        <v>44</v>
      </c>
      <c r="N92" s="223" t="s">
        <v>53</v>
      </c>
      <c r="O92" s="85"/>
      <c r="P92" s="224">
        <f>O92*H92</f>
        <v>0</v>
      </c>
      <c r="Q92" s="224">
        <v>0.12021</v>
      </c>
      <c r="R92" s="224">
        <f>Q92*H92</f>
        <v>0.12021</v>
      </c>
      <c r="S92" s="224">
        <v>0</v>
      </c>
      <c r="T92" s="225">
        <f>S92*H92</f>
        <v>0</v>
      </c>
      <c r="U92" s="39"/>
      <c r="V92" s="39"/>
      <c r="W92" s="39"/>
      <c r="X92" s="39"/>
      <c r="Y92" s="39"/>
      <c r="Z92" s="39"/>
      <c r="AA92" s="39"/>
      <c r="AB92" s="39"/>
      <c r="AC92" s="39"/>
      <c r="AD92" s="39"/>
      <c r="AE92" s="39"/>
      <c r="AR92" s="226" t="s">
        <v>200</v>
      </c>
      <c r="AT92" s="226" t="s">
        <v>195</v>
      </c>
      <c r="AU92" s="226" t="s">
        <v>91</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200</v>
      </c>
      <c r="BM92" s="226" t="s">
        <v>2120</v>
      </c>
    </row>
    <row r="93" s="2" customFormat="1">
      <c r="A93" s="39"/>
      <c r="B93" s="40"/>
      <c r="C93" s="41"/>
      <c r="D93" s="248" t="s">
        <v>1088</v>
      </c>
      <c r="E93" s="41"/>
      <c r="F93" s="249" t="s">
        <v>2121</v>
      </c>
      <c r="G93" s="41"/>
      <c r="H93" s="41"/>
      <c r="I93" s="240"/>
      <c r="J93" s="41"/>
      <c r="K93" s="41"/>
      <c r="L93" s="45"/>
      <c r="M93" s="241"/>
      <c r="N93" s="242"/>
      <c r="O93" s="85"/>
      <c r="P93" s="85"/>
      <c r="Q93" s="85"/>
      <c r="R93" s="85"/>
      <c r="S93" s="85"/>
      <c r="T93" s="86"/>
      <c r="U93" s="39"/>
      <c r="V93" s="39"/>
      <c r="W93" s="39"/>
      <c r="X93" s="39"/>
      <c r="Y93" s="39"/>
      <c r="Z93" s="39"/>
      <c r="AA93" s="39"/>
      <c r="AB93" s="39"/>
      <c r="AC93" s="39"/>
      <c r="AD93" s="39"/>
      <c r="AE93" s="39"/>
      <c r="AT93" s="17" t="s">
        <v>1088</v>
      </c>
      <c r="AU93" s="17" t="s">
        <v>91</v>
      </c>
    </row>
    <row r="94" s="2" customFormat="1" ht="24.15" customHeight="1">
      <c r="A94" s="39"/>
      <c r="B94" s="40"/>
      <c r="C94" s="215" t="s">
        <v>91</v>
      </c>
      <c r="D94" s="215" t="s">
        <v>195</v>
      </c>
      <c r="E94" s="216" t="s">
        <v>2122</v>
      </c>
      <c r="F94" s="217" t="s">
        <v>2123</v>
      </c>
      <c r="G94" s="218" t="s">
        <v>1095</v>
      </c>
      <c r="H94" s="219">
        <v>1.8</v>
      </c>
      <c r="I94" s="220"/>
      <c r="J94" s="221">
        <f>ROUND(I94*H94,2)</f>
        <v>0</v>
      </c>
      <c r="K94" s="217" t="s">
        <v>1086</v>
      </c>
      <c r="L94" s="45"/>
      <c r="M94" s="222" t="s">
        <v>44</v>
      </c>
      <c r="N94" s="223" t="s">
        <v>53</v>
      </c>
      <c r="O94" s="85"/>
      <c r="P94" s="224">
        <f>O94*H94</f>
        <v>0</v>
      </c>
      <c r="Q94" s="224">
        <v>1.8775</v>
      </c>
      <c r="R94" s="224">
        <f>Q94*H94</f>
        <v>3.3795000000000002</v>
      </c>
      <c r="S94" s="224">
        <v>0</v>
      </c>
      <c r="T94" s="225">
        <f>S94*H94</f>
        <v>0</v>
      </c>
      <c r="U94" s="39"/>
      <c r="V94" s="39"/>
      <c r="W94" s="39"/>
      <c r="X94" s="39"/>
      <c r="Y94" s="39"/>
      <c r="Z94" s="39"/>
      <c r="AA94" s="39"/>
      <c r="AB94" s="39"/>
      <c r="AC94" s="39"/>
      <c r="AD94" s="39"/>
      <c r="AE94" s="39"/>
      <c r="AR94" s="226" t="s">
        <v>200</v>
      </c>
      <c r="AT94" s="226" t="s">
        <v>195</v>
      </c>
      <c r="AU94" s="226" t="s">
        <v>91</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200</v>
      </c>
      <c r="BM94" s="226" t="s">
        <v>2124</v>
      </c>
    </row>
    <row r="95" s="2" customFormat="1">
      <c r="A95" s="39"/>
      <c r="B95" s="40"/>
      <c r="C95" s="41"/>
      <c r="D95" s="248" t="s">
        <v>1088</v>
      </c>
      <c r="E95" s="41"/>
      <c r="F95" s="249" t="s">
        <v>2125</v>
      </c>
      <c r="G95" s="41"/>
      <c r="H95" s="41"/>
      <c r="I95" s="240"/>
      <c r="J95" s="41"/>
      <c r="K95" s="41"/>
      <c r="L95" s="45"/>
      <c r="M95" s="241"/>
      <c r="N95" s="242"/>
      <c r="O95" s="85"/>
      <c r="P95" s="85"/>
      <c r="Q95" s="85"/>
      <c r="R95" s="85"/>
      <c r="S95" s="85"/>
      <c r="T95" s="86"/>
      <c r="U95" s="39"/>
      <c r="V95" s="39"/>
      <c r="W95" s="39"/>
      <c r="X95" s="39"/>
      <c r="Y95" s="39"/>
      <c r="Z95" s="39"/>
      <c r="AA95" s="39"/>
      <c r="AB95" s="39"/>
      <c r="AC95" s="39"/>
      <c r="AD95" s="39"/>
      <c r="AE95" s="39"/>
      <c r="AT95" s="17" t="s">
        <v>1088</v>
      </c>
      <c r="AU95" s="17" t="s">
        <v>91</v>
      </c>
    </row>
    <row r="96" s="2" customFormat="1" ht="16.5" customHeight="1">
      <c r="A96" s="39"/>
      <c r="B96" s="40"/>
      <c r="C96" s="215" t="s">
        <v>99</v>
      </c>
      <c r="D96" s="215" t="s">
        <v>195</v>
      </c>
      <c r="E96" s="216" t="s">
        <v>2126</v>
      </c>
      <c r="F96" s="217" t="s">
        <v>2127</v>
      </c>
      <c r="G96" s="218" t="s">
        <v>1251</v>
      </c>
      <c r="H96" s="219">
        <v>1.0800000000000001</v>
      </c>
      <c r="I96" s="220"/>
      <c r="J96" s="221">
        <f>ROUND(I96*H96,2)</f>
        <v>0</v>
      </c>
      <c r="K96" s="217" t="s">
        <v>1086</v>
      </c>
      <c r="L96" s="45"/>
      <c r="M96" s="222" t="s">
        <v>44</v>
      </c>
      <c r="N96" s="223" t="s">
        <v>53</v>
      </c>
      <c r="O96" s="85"/>
      <c r="P96" s="224">
        <f>O96*H96</f>
        <v>0</v>
      </c>
      <c r="Q96" s="224">
        <v>0.25364999999999999</v>
      </c>
      <c r="R96" s="224">
        <f>Q96*H96</f>
        <v>0.27394200000000002</v>
      </c>
      <c r="S96" s="224">
        <v>0</v>
      </c>
      <c r="T96" s="225">
        <f>S96*H96</f>
        <v>0</v>
      </c>
      <c r="U96" s="39"/>
      <c r="V96" s="39"/>
      <c r="W96" s="39"/>
      <c r="X96" s="39"/>
      <c r="Y96" s="39"/>
      <c r="Z96" s="39"/>
      <c r="AA96" s="39"/>
      <c r="AB96" s="39"/>
      <c r="AC96" s="39"/>
      <c r="AD96" s="39"/>
      <c r="AE96" s="39"/>
      <c r="AR96" s="226" t="s">
        <v>200</v>
      </c>
      <c r="AT96" s="226" t="s">
        <v>195</v>
      </c>
      <c r="AU96" s="226" t="s">
        <v>91</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200</v>
      </c>
      <c r="BM96" s="226" t="s">
        <v>2128</v>
      </c>
    </row>
    <row r="97" s="2" customFormat="1">
      <c r="A97" s="39"/>
      <c r="B97" s="40"/>
      <c r="C97" s="41"/>
      <c r="D97" s="248" t="s">
        <v>1088</v>
      </c>
      <c r="E97" s="41"/>
      <c r="F97" s="249" t="s">
        <v>2129</v>
      </c>
      <c r="G97" s="41"/>
      <c r="H97" s="41"/>
      <c r="I97" s="240"/>
      <c r="J97" s="41"/>
      <c r="K97" s="41"/>
      <c r="L97" s="45"/>
      <c r="M97" s="241"/>
      <c r="N97" s="242"/>
      <c r="O97" s="85"/>
      <c r="P97" s="85"/>
      <c r="Q97" s="85"/>
      <c r="R97" s="85"/>
      <c r="S97" s="85"/>
      <c r="T97" s="86"/>
      <c r="U97" s="39"/>
      <c r="V97" s="39"/>
      <c r="W97" s="39"/>
      <c r="X97" s="39"/>
      <c r="Y97" s="39"/>
      <c r="Z97" s="39"/>
      <c r="AA97" s="39"/>
      <c r="AB97" s="39"/>
      <c r="AC97" s="39"/>
      <c r="AD97" s="39"/>
      <c r="AE97" s="39"/>
      <c r="AT97" s="17" t="s">
        <v>1088</v>
      </c>
      <c r="AU97" s="17" t="s">
        <v>91</v>
      </c>
    </row>
    <row r="98" s="12" customFormat="1" ht="22.8" customHeight="1">
      <c r="A98" s="12"/>
      <c r="B98" s="199"/>
      <c r="C98" s="200"/>
      <c r="D98" s="201" t="s">
        <v>81</v>
      </c>
      <c r="E98" s="213" t="s">
        <v>217</v>
      </c>
      <c r="F98" s="213" t="s">
        <v>1304</v>
      </c>
      <c r="G98" s="200"/>
      <c r="H98" s="200"/>
      <c r="I98" s="203"/>
      <c r="J98" s="214">
        <f>BK98</f>
        <v>0</v>
      </c>
      <c r="K98" s="200"/>
      <c r="L98" s="205"/>
      <c r="M98" s="206"/>
      <c r="N98" s="207"/>
      <c r="O98" s="207"/>
      <c r="P98" s="208">
        <f>SUM(P99:P118)</f>
        <v>0</v>
      </c>
      <c r="Q98" s="207"/>
      <c r="R98" s="208">
        <f>SUM(R99:R118)</f>
        <v>6.0266822000000015</v>
      </c>
      <c r="S98" s="207"/>
      <c r="T98" s="209">
        <f>SUM(T99:T118)</f>
        <v>0</v>
      </c>
      <c r="U98" s="12"/>
      <c r="V98" s="12"/>
      <c r="W98" s="12"/>
      <c r="X98" s="12"/>
      <c r="Y98" s="12"/>
      <c r="Z98" s="12"/>
      <c r="AA98" s="12"/>
      <c r="AB98" s="12"/>
      <c r="AC98" s="12"/>
      <c r="AD98" s="12"/>
      <c r="AE98" s="12"/>
      <c r="AR98" s="210" t="s">
        <v>89</v>
      </c>
      <c r="AT98" s="211" t="s">
        <v>81</v>
      </c>
      <c r="AU98" s="211" t="s">
        <v>89</v>
      </c>
      <c r="AY98" s="210" t="s">
        <v>192</v>
      </c>
      <c r="BK98" s="212">
        <f>SUM(BK99:BK118)</f>
        <v>0</v>
      </c>
    </row>
    <row r="99" s="2" customFormat="1" ht="16.5" customHeight="1">
      <c r="A99" s="39"/>
      <c r="B99" s="40"/>
      <c r="C99" s="215" t="s">
        <v>200</v>
      </c>
      <c r="D99" s="215" t="s">
        <v>195</v>
      </c>
      <c r="E99" s="216" t="s">
        <v>2130</v>
      </c>
      <c r="F99" s="217" t="s">
        <v>2131</v>
      </c>
      <c r="G99" s="218" t="s">
        <v>1251</v>
      </c>
      <c r="H99" s="219">
        <v>79.579999999999998</v>
      </c>
      <c r="I99" s="220"/>
      <c r="J99" s="221">
        <f>ROUND(I99*H99,2)</f>
        <v>0</v>
      </c>
      <c r="K99" s="217" t="s">
        <v>1086</v>
      </c>
      <c r="L99" s="45"/>
      <c r="M99" s="222" t="s">
        <v>44</v>
      </c>
      <c r="N99" s="223" t="s">
        <v>53</v>
      </c>
      <c r="O99" s="85"/>
      <c r="P99" s="224">
        <f>O99*H99</f>
        <v>0</v>
      </c>
      <c r="Q99" s="224">
        <v>0.00025999999999999998</v>
      </c>
      <c r="R99" s="224">
        <f>Q99*H99</f>
        <v>0.020690799999999999</v>
      </c>
      <c r="S99" s="224">
        <v>0</v>
      </c>
      <c r="T99" s="225">
        <f>S99*H99</f>
        <v>0</v>
      </c>
      <c r="U99" s="39"/>
      <c r="V99" s="39"/>
      <c r="W99" s="39"/>
      <c r="X99" s="39"/>
      <c r="Y99" s="39"/>
      <c r="Z99" s="39"/>
      <c r="AA99" s="39"/>
      <c r="AB99" s="39"/>
      <c r="AC99" s="39"/>
      <c r="AD99" s="39"/>
      <c r="AE99" s="39"/>
      <c r="AR99" s="226" t="s">
        <v>200</v>
      </c>
      <c r="AT99" s="226" t="s">
        <v>195</v>
      </c>
      <c r="AU99" s="226" t="s">
        <v>91</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200</v>
      </c>
      <c r="BM99" s="226" t="s">
        <v>2132</v>
      </c>
    </row>
    <row r="100" s="2" customFormat="1">
      <c r="A100" s="39"/>
      <c r="B100" s="40"/>
      <c r="C100" s="41"/>
      <c r="D100" s="248" t="s">
        <v>1088</v>
      </c>
      <c r="E100" s="41"/>
      <c r="F100" s="249" t="s">
        <v>2133</v>
      </c>
      <c r="G100" s="41"/>
      <c r="H100" s="41"/>
      <c r="I100" s="240"/>
      <c r="J100" s="41"/>
      <c r="K100" s="41"/>
      <c r="L100" s="45"/>
      <c r="M100" s="241"/>
      <c r="N100" s="242"/>
      <c r="O100" s="85"/>
      <c r="P100" s="85"/>
      <c r="Q100" s="85"/>
      <c r="R100" s="85"/>
      <c r="S100" s="85"/>
      <c r="T100" s="86"/>
      <c r="U100" s="39"/>
      <c r="V100" s="39"/>
      <c r="W100" s="39"/>
      <c r="X100" s="39"/>
      <c r="Y100" s="39"/>
      <c r="Z100" s="39"/>
      <c r="AA100" s="39"/>
      <c r="AB100" s="39"/>
      <c r="AC100" s="39"/>
      <c r="AD100" s="39"/>
      <c r="AE100" s="39"/>
      <c r="AT100" s="17" t="s">
        <v>1088</v>
      </c>
      <c r="AU100" s="17" t="s">
        <v>91</v>
      </c>
    </row>
    <row r="101" s="2" customFormat="1" ht="21.75" customHeight="1">
      <c r="A101" s="39"/>
      <c r="B101" s="40"/>
      <c r="C101" s="215" t="s">
        <v>213</v>
      </c>
      <c r="D101" s="215" t="s">
        <v>195</v>
      </c>
      <c r="E101" s="216" t="s">
        <v>2134</v>
      </c>
      <c r="F101" s="217" t="s">
        <v>2135</v>
      </c>
      <c r="G101" s="218" t="s">
        <v>1251</v>
      </c>
      <c r="H101" s="219">
        <v>79.579999999999998</v>
      </c>
      <c r="I101" s="220"/>
      <c r="J101" s="221">
        <f>ROUND(I101*H101,2)</f>
        <v>0</v>
      </c>
      <c r="K101" s="217" t="s">
        <v>1086</v>
      </c>
      <c r="L101" s="45"/>
      <c r="M101" s="222" t="s">
        <v>44</v>
      </c>
      <c r="N101" s="223" t="s">
        <v>53</v>
      </c>
      <c r="O101" s="85"/>
      <c r="P101" s="224">
        <f>O101*H101</f>
        <v>0</v>
      </c>
      <c r="Q101" s="224">
        <v>0.0040000000000000001</v>
      </c>
      <c r="R101" s="224">
        <f>Q101*H101</f>
        <v>0.31831999999999999</v>
      </c>
      <c r="S101" s="224">
        <v>0</v>
      </c>
      <c r="T101" s="225">
        <f>S101*H101</f>
        <v>0</v>
      </c>
      <c r="U101" s="39"/>
      <c r="V101" s="39"/>
      <c r="W101" s="39"/>
      <c r="X101" s="39"/>
      <c r="Y101" s="39"/>
      <c r="Z101" s="39"/>
      <c r="AA101" s="39"/>
      <c r="AB101" s="39"/>
      <c r="AC101" s="39"/>
      <c r="AD101" s="39"/>
      <c r="AE101" s="39"/>
      <c r="AR101" s="226" t="s">
        <v>200</v>
      </c>
      <c r="AT101" s="226" t="s">
        <v>195</v>
      </c>
      <c r="AU101" s="226" t="s">
        <v>91</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200</v>
      </c>
      <c r="BM101" s="226" t="s">
        <v>2136</v>
      </c>
    </row>
    <row r="102" s="2" customFormat="1">
      <c r="A102" s="39"/>
      <c r="B102" s="40"/>
      <c r="C102" s="41"/>
      <c r="D102" s="248" t="s">
        <v>1088</v>
      </c>
      <c r="E102" s="41"/>
      <c r="F102" s="249" t="s">
        <v>2137</v>
      </c>
      <c r="G102" s="41"/>
      <c r="H102" s="41"/>
      <c r="I102" s="240"/>
      <c r="J102" s="41"/>
      <c r="K102" s="41"/>
      <c r="L102" s="45"/>
      <c r="M102" s="241"/>
      <c r="N102" s="242"/>
      <c r="O102" s="85"/>
      <c r="P102" s="85"/>
      <c r="Q102" s="85"/>
      <c r="R102" s="85"/>
      <c r="S102" s="85"/>
      <c r="T102" s="86"/>
      <c r="U102" s="39"/>
      <c r="V102" s="39"/>
      <c r="W102" s="39"/>
      <c r="X102" s="39"/>
      <c r="Y102" s="39"/>
      <c r="Z102" s="39"/>
      <c r="AA102" s="39"/>
      <c r="AB102" s="39"/>
      <c r="AC102" s="39"/>
      <c r="AD102" s="39"/>
      <c r="AE102" s="39"/>
      <c r="AT102" s="17" t="s">
        <v>1088</v>
      </c>
      <c r="AU102" s="17" t="s">
        <v>91</v>
      </c>
    </row>
    <row r="103" s="2" customFormat="1" ht="24.15" customHeight="1">
      <c r="A103" s="39"/>
      <c r="B103" s="40"/>
      <c r="C103" s="215" t="s">
        <v>217</v>
      </c>
      <c r="D103" s="215" t="s">
        <v>195</v>
      </c>
      <c r="E103" s="216" t="s">
        <v>2138</v>
      </c>
      <c r="F103" s="217" t="s">
        <v>2139</v>
      </c>
      <c r="G103" s="218" t="s">
        <v>1251</v>
      </c>
      <c r="H103" s="219">
        <v>79.579999999999998</v>
      </c>
      <c r="I103" s="220"/>
      <c r="J103" s="221">
        <f>ROUND(I103*H103,2)</f>
        <v>0</v>
      </c>
      <c r="K103" s="217" t="s">
        <v>1086</v>
      </c>
      <c r="L103" s="45"/>
      <c r="M103" s="222" t="s">
        <v>44</v>
      </c>
      <c r="N103" s="223" t="s">
        <v>53</v>
      </c>
      <c r="O103" s="85"/>
      <c r="P103" s="224">
        <f>O103*H103</f>
        <v>0</v>
      </c>
      <c r="Q103" s="224">
        <v>0.017000000000000001</v>
      </c>
      <c r="R103" s="224">
        <f>Q103*H103</f>
        <v>1.3528600000000002</v>
      </c>
      <c r="S103" s="224">
        <v>0</v>
      </c>
      <c r="T103" s="225">
        <f>S103*H103</f>
        <v>0</v>
      </c>
      <c r="U103" s="39"/>
      <c r="V103" s="39"/>
      <c r="W103" s="39"/>
      <c r="X103" s="39"/>
      <c r="Y103" s="39"/>
      <c r="Z103" s="39"/>
      <c r="AA103" s="39"/>
      <c r="AB103" s="39"/>
      <c r="AC103" s="39"/>
      <c r="AD103" s="39"/>
      <c r="AE103" s="39"/>
      <c r="AR103" s="226" t="s">
        <v>200</v>
      </c>
      <c r="AT103" s="226" t="s">
        <v>195</v>
      </c>
      <c r="AU103" s="226" t="s">
        <v>91</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200</v>
      </c>
      <c r="BM103" s="226" t="s">
        <v>2140</v>
      </c>
    </row>
    <row r="104" s="2" customFormat="1">
      <c r="A104" s="39"/>
      <c r="B104" s="40"/>
      <c r="C104" s="41"/>
      <c r="D104" s="248" t="s">
        <v>1088</v>
      </c>
      <c r="E104" s="41"/>
      <c r="F104" s="249" t="s">
        <v>2141</v>
      </c>
      <c r="G104" s="41"/>
      <c r="H104" s="41"/>
      <c r="I104" s="240"/>
      <c r="J104" s="41"/>
      <c r="K104" s="41"/>
      <c r="L104" s="45"/>
      <c r="M104" s="241"/>
      <c r="N104" s="242"/>
      <c r="O104" s="85"/>
      <c r="P104" s="85"/>
      <c r="Q104" s="85"/>
      <c r="R104" s="85"/>
      <c r="S104" s="85"/>
      <c r="T104" s="86"/>
      <c r="U104" s="39"/>
      <c r="V104" s="39"/>
      <c r="W104" s="39"/>
      <c r="X104" s="39"/>
      <c r="Y104" s="39"/>
      <c r="Z104" s="39"/>
      <c r="AA104" s="39"/>
      <c r="AB104" s="39"/>
      <c r="AC104" s="39"/>
      <c r="AD104" s="39"/>
      <c r="AE104" s="39"/>
      <c r="AT104" s="17" t="s">
        <v>1088</v>
      </c>
      <c r="AU104" s="17" t="s">
        <v>91</v>
      </c>
    </row>
    <row r="105" s="2" customFormat="1" ht="21.75" customHeight="1">
      <c r="A105" s="39"/>
      <c r="B105" s="40"/>
      <c r="C105" s="215" t="s">
        <v>223</v>
      </c>
      <c r="D105" s="215" t="s">
        <v>195</v>
      </c>
      <c r="E105" s="216" t="s">
        <v>2142</v>
      </c>
      <c r="F105" s="217" t="s">
        <v>2143</v>
      </c>
      <c r="G105" s="218" t="s">
        <v>1251</v>
      </c>
      <c r="H105" s="219">
        <v>5.1600000000000001</v>
      </c>
      <c r="I105" s="220"/>
      <c r="J105" s="221">
        <f>ROUND(I105*H105,2)</f>
        <v>0</v>
      </c>
      <c r="K105" s="217" t="s">
        <v>1086</v>
      </c>
      <c r="L105" s="45"/>
      <c r="M105" s="222" t="s">
        <v>44</v>
      </c>
      <c r="N105" s="223" t="s">
        <v>53</v>
      </c>
      <c r="O105" s="85"/>
      <c r="P105" s="224">
        <f>O105*H105</f>
        <v>0</v>
      </c>
      <c r="Q105" s="224">
        <v>0.0073499999999999998</v>
      </c>
      <c r="R105" s="224">
        <f>Q105*H105</f>
        <v>0.037926000000000001</v>
      </c>
      <c r="S105" s="224">
        <v>0</v>
      </c>
      <c r="T105" s="225">
        <f>S105*H105</f>
        <v>0</v>
      </c>
      <c r="U105" s="39"/>
      <c r="V105" s="39"/>
      <c r="W105" s="39"/>
      <c r="X105" s="39"/>
      <c r="Y105" s="39"/>
      <c r="Z105" s="39"/>
      <c r="AA105" s="39"/>
      <c r="AB105" s="39"/>
      <c r="AC105" s="39"/>
      <c r="AD105" s="39"/>
      <c r="AE105" s="39"/>
      <c r="AR105" s="226" t="s">
        <v>200</v>
      </c>
      <c r="AT105" s="226" t="s">
        <v>195</v>
      </c>
      <c r="AU105" s="226" t="s">
        <v>91</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200</v>
      </c>
      <c r="BM105" s="226" t="s">
        <v>2144</v>
      </c>
    </row>
    <row r="106" s="2" customFormat="1">
      <c r="A106" s="39"/>
      <c r="B106" s="40"/>
      <c r="C106" s="41"/>
      <c r="D106" s="248" t="s">
        <v>1088</v>
      </c>
      <c r="E106" s="41"/>
      <c r="F106" s="249" t="s">
        <v>2145</v>
      </c>
      <c r="G106" s="41"/>
      <c r="H106" s="41"/>
      <c r="I106" s="240"/>
      <c r="J106" s="41"/>
      <c r="K106" s="41"/>
      <c r="L106" s="45"/>
      <c r="M106" s="241"/>
      <c r="N106" s="242"/>
      <c r="O106" s="85"/>
      <c r="P106" s="85"/>
      <c r="Q106" s="85"/>
      <c r="R106" s="85"/>
      <c r="S106" s="85"/>
      <c r="T106" s="86"/>
      <c r="U106" s="39"/>
      <c r="V106" s="39"/>
      <c r="W106" s="39"/>
      <c r="X106" s="39"/>
      <c r="Y106" s="39"/>
      <c r="Z106" s="39"/>
      <c r="AA106" s="39"/>
      <c r="AB106" s="39"/>
      <c r="AC106" s="39"/>
      <c r="AD106" s="39"/>
      <c r="AE106" s="39"/>
      <c r="AT106" s="17" t="s">
        <v>1088</v>
      </c>
      <c r="AU106" s="17" t="s">
        <v>91</v>
      </c>
    </row>
    <row r="107" s="2" customFormat="1" ht="16.5" customHeight="1">
      <c r="A107" s="39"/>
      <c r="B107" s="40"/>
      <c r="C107" s="215" t="s">
        <v>227</v>
      </c>
      <c r="D107" s="215" t="s">
        <v>195</v>
      </c>
      <c r="E107" s="216" t="s">
        <v>2146</v>
      </c>
      <c r="F107" s="217" t="s">
        <v>2147</v>
      </c>
      <c r="G107" s="218" t="s">
        <v>1251</v>
      </c>
      <c r="H107" s="219">
        <v>191.59</v>
      </c>
      <c r="I107" s="220"/>
      <c r="J107" s="221">
        <f>ROUND(I107*H107,2)</f>
        <v>0</v>
      </c>
      <c r="K107" s="217" t="s">
        <v>1086</v>
      </c>
      <c r="L107" s="45"/>
      <c r="M107" s="222" t="s">
        <v>44</v>
      </c>
      <c r="N107" s="223" t="s">
        <v>53</v>
      </c>
      <c r="O107" s="85"/>
      <c r="P107" s="224">
        <f>O107*H107</f>
        <v>0</v>
      </c>
      <c r="Q107" s="224">
        <v>0.00025999999999999998</v>
      </c>
      <c r="R107" s="224">
        <f>Q107*H107</f>
        <v>0.049813399999999994</v>
      </c>
      <c r="S107" s="224">
        <v>0</v>
      </c>
      <c r="T107" s="225">
        <f>S107*H107</f>
        <v>0</v>
      </c>
      <c r="U107" s="39"/>
      <c r="V107" s="39"/>
      <c r="W107" s="39"/>
      <c r="X107" s="39"/>
      <c r="Y107" s="39"/>
      <c r="Z107" s="39"/>
      <c r="AA107" s="39"/>
      <c r="AB107" s="39"/>
      <c r="AC107" s="39"/>
      <c r="AD107" s="39"/>
      <c r="AE107" s="39"/>
      <c r="AR107" s="226" t="s">
        <v>200</v>
      </c>
      <c r="AT107" s="226" t="s">
        <v>195</v>
      </c>
      <c r="AU107" s="226" t="s">
        <v>91</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200</v>
      </c>
      <c r="BM107" s="226" t="s">
        <v>2148</v>
      </c>
    </row>
    <row r="108" s="2" customFormat="1">
      <c r="A108" s="39"/>
      <c r="B108" s="40"/>
      <c r="C108" s="41"/>
      <c r="D108" s="248" t="s">
        <v>1088</v>
      </c>
      <c r="E108" s="41"/>
      <c r="F108" s="249" t="s">
        <v>2149</v>
      </c>
      <c r="G108" s="41"/>
      <c r="H108" s="41"/>
      <c r="I108" s="240"/>
      <c r="J108" s="41"/>
      <c r="K108" s="41"/>
      <c r="L108" s="45"/>
      <c r="M108" s="241"/>
      <c r="N108" s="242"/>
      <c r="O108" s="85"/>
      <c r="P108" s="85"/>
      <c r="Q108" s="85"/>
      <c r="R108" s="85"/>
      <c r="S108" s="85"/>
      <c r="T108" s="86"/>
      <c r="U108" s="39"/>
      <c r="V108" s="39"/>
      <c r="W108" s="39"/>
      <c r="X108" s="39"/>
      <c r="Y108" s="39"/>
      <c r="Z108" s="39"/>
      <c r="AA108" s="39"/>
      <c r="AB108" s="39"/>
      <c r="AC108" s="39"/>
      <c r="AD108" s="39"/>
      <c r="AE108" s="39"/>
      <c r="AT108" s="17" t="s">
        <v>1088</v>
      </c>
      <c r="AU108" s="17" t="s">
        <v>91</v>
      </c>
    </row>
    <row r="109" s="2" customFormat="1" ht="16.5" customHeight="1">
      <c r="A109" s="39"/>
      <c r="B109" s="40"/>
      <c r="C109" s="215" t="s">
        <v>231</v>
      </c>
      <c r="D109" s="215" t="s">
        <v>195</v>
      </c>
      <c r="E109" s="216" t="s">
        <v>2150</v>
      </c>
      <c r="F109" s="217" t="s">
        <v>2151</v>
      </c>
      <c r="G109" s="218" t="s">
        <v>1251</v>
      </c>
      <c r="H109" s="219">
        <v>191.59</v>
      </c>
      <c r="I109" s="220"/>
      <c r="J109" s="221">
        <f>ROUND(I109*H109,2)</f>
        <v>0</v>
      </c>
      <c r="K109" s="217" t="s">
        <v>1086</v>
      </c>
      <c r="L109" s="45"/>
      <c r="M109" s="222" t="s">
        <v>44</v>
      </c>
      <c r="N109" s="223" t="s">
        <v>53</v>
      </c>
      <c r="O109" s="85"/>
      <c r="P109" s="224">
        <f>O109*H109</f>
        <v>0</v>
      </c>
      <c r="Q109" s="224">
        <v>0.0040000000000000001</v>
      </c>
      <c r="R109" s="224">
        <f>Q109*H109</f>
        <v>0.76636000000000004</v>
      </c>
      <c r="S109" s="224">
        <v>0</v>
      </c>
      <c r="T109" s="225">
        <f>S109*H109</f>
        <v>0</v>
      </c>
      <c r="U109" s="39"/>
      <c r="V109" s="39"/>
      <c r="W109" s="39"/>
      <c r="X109" s="39"/>
      <c r="Y109" s="39"/>
      <c r="Z109" s="39"/>
      <c r="AA109" s="39"/>
      <c r="AB109" s="39"/>
      <c r="AC109" s="39"/>
      <c r="AD109" s="39"/>
      <c r="AE109" s="39"/>
      <c r="AR109" s="226" t="s">
        <v>200</v>
      </c>
      <c r="AT109" s="226" t="s">
        <v>195</v>
      </c>
      <c r="AU109" s="226" t="s">
        <v>91</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200</v>
      </c>
      <c r="BM109" s="226" t="s">
        <v>2152</v>
      </c>
    </row>
    <row r="110" s="2" customFormat="1">
      <c r="A110" s="39"/>
      <c r="B110" s="40"/>
      <c r="C110" s="41"/>
      <c r="D110" s="248" t="s">
        <v>1088</v>
      </c>
      <c r="E110" s="41"/>
      <c r="F110" s="249" t="s">
        <v>2153</v>
      </c>
      <c r="G110" s="41"/>
      <c r="H110" s="41"/>
      <c r="I110" s="240"/>
      <c r="J110" s="41"/>
      <c r="K110" s="41"/>
      <c r="L110" s="45"/>
      <c r="M110" s="241"/>
      <c r="N110" s="242"/>
      <c r="O110" s="85"/>
      <c r="P110" s="85"/>
      <c r="Q110" s="85"/>
      <c r="R110" s="85"/>
      <c r="S110" s="85"/>
      <c r="T110" s="86"/>
      <c r="U110" s="39"/>
      <c r="V110" s="39"/>
      <c r="W110" s="39"/>
      <c r="X110" s="39"/>
      <c r="Y110" s="39"/>
      <c r="Z110" s="39"/>
      <c r="AA110" s="39"/>
      <c r="AB110" s="39"/>
      <c r="AC110" s="39"/>
      <c r="AD110" s="39"/>
      <c r="AE110" s="39"/>
      <c r="AT110" s="17" t="s">
        <v>1088</v>
      </c>
      <c r="AU110" s="17" t="s">
        <v>91</v>
      </c>
    </row>
    <row r="111" s="2" customFormat="1" ht="24.15" customHeight="1">
      <c r="A111" s="39"/>
      <c r="B111" s="40"/>
      <c r="C111" s="215" t="s">
        <v>235</v>
      </c>
      <c r="D111" s="215" t="s">
        <v>195</v>
      </c>
      <c r="E111" s="216" t="s">
        <v>2154</v>
      </c>
      <c r="F111" s="217" t="s">
        <v>2155</v>
      </c>
      <c r="G111" s="218" t="s">
        <v>1251</v>
      </c>
      <c r="H111" s="219">
        <v>3.3599999999999999</v>
      </c>
      <c r="I111" s="220"/>
      <c r="J111" s="221">
        <f>ROUND(I111*H111,2)</f>
        <v>0</v>
      </c>
      <c r="K111" s="217" t="s">
        <v>1086</v>
      </c>
      <c r="L111" s="45"/>
      <c r="M111" s="222" t="s">
        <v>44</v>
      </c>
      <c r="N111" s="223" t="s">
        <v>53</v>
      </c>
      <c r="O111" s="85"/>
      <c r="P111" s="224">
        <f>O111*H111</f>
        <v>0</v>
      </c>
      <c r="Q111" s="224">
        <v>0.01575</v>
      </c>
      <c r="R111" s="224">
        <f>Q111*H111</f>
        <v>0.052920000000000002</v>
      </c>
      <c r="S111" s="224">
        <v>0</v>
      </c>
      <c r="T111" s="225">
        <f>S111*H111</f>
        <v>0</v>
      </c>
      <c r="U111" s="39"/>
      <c r="V111" s="39"/>
      <c r="W111" s="39"/>
      <c r="X111" s="39"/>
      <c r="Y111" s="39"/>
      <c r="Z111" s="39"/>
      <c r="AA111" s="39"/>
      <c r="AB111" s="39"/>
      <c r="AC111" s="39"/>
      <c r="AD111" s="39"/>
      <c r="AE111" s="39"/>
      <c r="AR111" s="226" t="s">
        <v>200</v>
      </c>
      <c r="AT111" s="226" t="s">
        <v>195</v>
      </c>
      <c r="AU111" s="226" t="s">
        <v>91</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200</v>
      </c>
      <c r="BM111" s="226" t="s">
        <v>2156</v>
      </c>
    </row>
    <row r="112" s="2" customFormat="1">
      <c r="A112" s="39"/>
      <c r="B112" s="40"/>
      <c r="C112" s="41"/>
      <c r="D112" s="248" t="s">
        <v>1088</v>
      </c>
      <c r="E112" s="41"/>
      <c r="F112" s="249" t="s">
        <v>2157</v>
      </c>
      <c r="G112" s="41"/>
      <c r="H112" s="41"/>
      <c r="I112" s="240"/>
      <c r="J112" s="41"/>
      <c r="K112" s="41"/>
      <c r="L112" s="45"/>
      <c r="M112" s="241"/>
      <c r="N112" s="242"/>
      <c r="O112" s="85"/>
      <c r="P112" s="85"/>
      <c r="Q112" s="85"/>
      <c r="R112" s="85"/>
      <c r="S112" s="85"/>
      <c r="T112" s="86"/>
      <c r="U112" s="39"/>
      <c r="V112" s="39"/>
      <c r="W112" s="39"/>
      <c r="X112" s="39"/>
      <c r="Y112" s="39"/>
      <c r="Z112" s="39"/>
      <c r="AA112" s="39"/>
      <c r="AB112" s="39"/>
      <c r="AC112" s="39"/>
      <c r="AD112" s="39"/>
      <c r="AE112" s="39"/>
      <c r="AT112" s="17" t="s">
        <v>1088</v>
      </c>
      <c r="AU112" s="17" t="s">
        <v>91</v>
      </c>
    </row>
    <row r="113" s="2" customFormat="1" ht="24.15" customHeight="1">
      <c r="A113" s="39"/>
      <c r="B113" s="40"/>
      <c r="C113" s="215" t="s">
        <v>239</v>
      </c>
      <c r="D113" s="215" t="s">
        <v>195</v>
      </c>
      <c r="E113" s="216" t="s">
        <v>2158</v>
      </c>
      <c r="F113" s="217" t="s">
        <v>2159</v>
      </c>
      <c r="G113" s="218" t="s">
        <v>1251</v>
      </c>
      <c r="H113" s="219">
        <v>1.8</v>
      </c>
      <c r="I113" s="220"/>
      <c r="J113" s="221">
        <f>ROUND(I113*H113,2)</f>
        <v>0</v>
      </c>
      <c r="K113" s="217" t="s">
        <v>1086</v>
      </c>
      <c r="L113" s="45"/>
      <c r="M113" s="222" t="s">
        <v>44</v>
      </c>
      <c r="N113" s="223" t="s">
        <v>53</v>
      </c>
      <c r="O113" s="85"/>
      <c r="P113" s="224">
        <f>O113*H113</f>
        <v>0</v>
      </c>
      <c r="Q113" s="224">
        <v>0.018380000000000001</v>
      </c>
      <c r="R113" s="224">
        <f>Q113*H113</f>
        <v>0.033084000000000002</v>
      </c>
      <c r="S113" s="224">
        <v>0</v>
      </c>
      <c r="T113" s="225">
        <f>S113*H113</f>
        <v>0</v>
      </c>
      <c r="U113" s="39"/>
      <c r="V113" s="39"/>
      <c r="W113" s="39"/>
      <c r="X113" s="39"/>
      <c r="Y113" s="39"/>
      <c r="Z113" s="39"/>
      <c r="AA113" s="39"/>
      <c r="AB113" s="39"/>
      <c r="AC113" s="39"/>
      <c r="AD113" s="39"/>
      <c r="AE113" s="39"/>
      <c r="AR113" s="226" t="s">
        <v>200</v>
      </c>
      <c r="AT113" s="226" t="s">
        <v>195</v>
      </c>
      <c r="AU113" s="226" t="s">
        <v>91</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200</v>
      </c>
      <c r="BM113" s="226" t="s">
        <v>2160</v>
      </c>
    </row>
    <row r="114" s="2" customFormat="1">
      <c r="A114" s="39"/>
      <c r="B114" s="40"/>
      <c r="C114" s="41"/>
      <c r="D114" s="248" t="s">
        <v>1088</v>
      </c>
      <c r="E114" s="41"/>
      <c r="F114" s="249" t="s">
        <v>2161</v>
      </c>
      <c r="G114" s="41"/>
      <c r="H114" s="41"/>
      <c r="I114" s="240"/>
      <c r="J114" s="41"/>
      <c r="K114" s="41"/>
      <c r="L114" s="45"/>
      <c r="M114" s="241"/>
      <c r="N114" s="242"/>
      <c r="O114" s="85"/>
      <c r="P114" s="85"/>
      <c r="Q114" s="85"/>
      <c r="R114" s="85"/>
      <c r="S114" s="85"/>
      <c r="T114" s="86"/>
      <c r="U114" s="39"/>
      <c r="V114" s="39"/>
      <c r="W114" s="39"/>
      <c r="X114" s="39"/>
      <c r="Y114" s="39"/>
      <c r="Z114" s="39"/>
      <c r="AA114" s="39"/>
      <c r="AB114" s="39"/>
      <c r="AC114" s="39"/>
      <c r="AD114" s="39"/>
      <c r="AE114" s="39"/>
      <c r="AT114" s="17" t="s">
        <v>1088</v>
      </c>
      <c r="AU114" s="17" t="s">
        <v>91</v>
      </c>
    </row>
    <row r="115" s="2" customFormat="1" ht="16.5" customHeight="1">
      <c r="A115" s="39"/>
      <c r="B115" s="40"/>
      <c r="C115" s="215" t="s">
        <v>243</v>
      </c>
      <c r="D115" s="215" t="s">
        <v>195</v>
      </c>
      <c r="E115" s="216" t="s">
        <v>2162</v>
      </c>
      <c r="F115" s="217" t="s">
        <v>2163</v>
      </c>
      <c r="G115" s="218" t="s">
        <v>1251</v>
      </c>
      <c r="H115" s="219">
        <v>4.0999999999999996</v>
      </c>
      <c r="I115" s="220"/>
      <c r="J115" s="221">
        <f>ROUND(I115*H115,2)</f>
        <v>0</v>
      </c>
      <c r="K115" s="217" t="s">
        <v>1086</v>
      </c>
      <c r="L115" s="45"/>
      <c r="M115" s="222" t="s">
        <v>44</v>
      </c>
      <c r="N115" s="223" t="s">
        <v>53</v>
      </c>
      <c r="O115" s="85"/>
      <c r="P115" s="224">
        <f>O115*H115</f>
        <v>0</v>
      </c>
      <c r="Q115" s="224">
        <v>0.033579999999999999</v>
      </c>
      <c r="R115" s="224">
        <f>Q115*H115</f>
        <v>0.137678</v>
      </c>
      <c r="S115" s="224">
        <v>0</v>
      </c>
      <c r="T115" s="225">
        <f>S115*H115</f>
        <v>0</v>
      </c>
      <c r="U115" s="39"/>
      <c r="V115" s="39"/>
      <c r="W115" s="39"/>
      <c r="X115" s="39"/>
      <c r="Y115" s="39"/>
      <c r="Z115" s="39"/>
      <c r="AA115" s="39"/>
      <c r="AB115" s="39"/>
      <c r="AC115" s="39"/>
      <c r="AD115" s="39"/>
      <c r="AE115" s="39"/>
      <c r="AR115" s="226" t="s">
        <v>200</v>
      </c>
      <c r="AT115" s="226" t="s">
        <v>195</v>
      </c>
      <c r="AU115" s="226" t="s">
        <v>91</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200</v>
      </c>
      <c r="BM115" s="226" t="s">
        <v>2164</v>
      </c>
    </row>
    <row r="116" s="2" customFormat="1">
      <c r="A116" s="39"/>
      <c r="B116" s="40"/>
      <c r="C116" s="41"/>
      <c r="D116" s="248" t="s">
        <v>1088</v>
      </c>
      <c r="E116" s="41"/>
      <c r="F116" s="249" t="s">
        <v>2165</v>
      </c>
      <c r="G116" s="41"/>
      <c r="H116" s="41"/>
      <c r="I116" s="240"/>
      <c r="J116" s="41"/>
      <c r="K116" s="41"/>
      <c r="L116" s="45"/>
      <c r="M116" s="241"/>
      <c r="N116" s="242"/>
      <c r="O116" s="85"/>
      <c r="P116" s="85"/>
      <c r="Q116" s="85"/>
      <c r="R116" s="85"/>
      <c r="S116" s="85"/>
      <c r="T116" s="86"/>
      <c r="U116" s="39"/>
      <c r="V116" s="39"/>
      <c r="W116" s="39"/>
      <c r="X116" s="39"/>
      <c r="Y116" s="39"/>
      <c r="Z116" s="39"/>
      <c r="AA116" s="39"/>
      <c r="AB116" s="39"/>
      <c r="AC116" s="39"/>
      <c r="AD116" s="39"/>
      <c r="AE116" s="39"/>
      <c r="AT116" s="17" t="s">
        <v>1088</v>
      </c>
      <c r="AU116" s="17" t="s">
        <v>91</v>
      </c>
    </row>
    <row r="117" s="2" customFormat="1" ht="24.15" customHeight="1">
      <c r="A117" s="39"/>
      <c r="B117" s="40"/>
      <c r="C117" s="215" t="s">
        <v>247</v>
      </c>
      <c r="D117" s="215" t="s">
        <v>195</v>
      </c>
      <c r="E117" s="216" t="s">
        <v>2166</v>
      </c>
      <c r="F117" s="217" t="s">
        <v>2167</v>
      </c>
      <c r="G117" s="218" t="s">
        <v>1251</v>
      </c>
      <c r="H117" s="219">
        <v>191.59</v>
      </c>
      <c r="I117" s="220"/>
      <c r="J117" s="221">
        <f>ROUND(I117*H117,2)</f>
        <v>0</v>
      </c>
      <c r="K117" s="217" t="s">
        <v>1086</v>
      </c>
      <c r="L117" s="45"/>
      <c r="M117" s="222" t="s">
        <v>44</v>
      </c>
      <c r="N117" s="223" t="s">
        <v>53</v>
      </c>
      <c r="O117" s="85"/>
      <c r="P117" s="224">
        <f>O117*H117</f>
        <v>0</v>
      </c>
      <c r="Q117" s="224">
        <v>0.017000000000000001</v>
      </c>
      <c r="R117" s="224">
        <f>Q117*H117</f>
        <v>3.2570300000000003</v>
      </c>
      <c r="S117" s="224">
        <v>0</v>
      </c>
      <c r="T117" s="225">
        <f>S117*H117</f>
        <v>0</v>
      </c>
      <c r="U117" s="39"/>
      <c r="V117" s="39"/>
      <c r="W117" s="39"/>
      <c r="X117" s="39"/>
      <c r="Y117" s="39"/>
      <c r="Z117" s="39"/>
      <c r="AA117" s="39"/>
      <c r="AB117" s="39"/>
      <c r="AC117" s="39"/>
      <c r="AD117" s="39"/>
      <c r="AE117" s="39"/>
      <c r="AR117" s="226" t="s">
        <v>200</v>
      </c>
      <c r="AT117" s="226" t="s">
        <v>195</v>
      </c>
      <c r="AU117" s="226" t="s">
        <v>91</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200</v>
      </c>
      <c r="BM117" s="226" t="s">
        <v>2168</v>
      </c>
    </row>
    <row r="118" s="2" customFormat="1">
      <c r="A118" s="39"/>
      <c r="B118" s="40"/>
      <c r="C118" s="41"/>
      <c r="D118" s="248" t="s">
        <v>1088</v>
      </c>
      <c r="E118" s="41"/>
      <c r="F118" s="249" t="s">
        <v>2169</v>
      </c>
      <c r="G118" s="41"/>
      <c r="H118" s="41"/>
      <c r="I118" s="240"/>
      <c r="J118" s="41"/>
      <c r="K118" s="41"/>
      <c r="L118" s="45"/>
      <c r="M118" s="241"/>
      <c r="N118" s="242"/>
      <c r="O118" s="85"/>
      <c r="P118" s="85"/>
      <c r="Q118" s="85"/>
      <c r="R118" s="85"/>
      <c r="S118" s="85"/>
      <c r="T118" s="86"/>
      <c r="U118" s="39"/>
      <c r="V118" s="39"/>
      <c r="W118" s="39"/>
      <c r="X118" s="39"/>
      <c r="Y118" s="39"/>
      <c r="Z118" s="39"/>
      <c r="AA118" s="39"/>
      <c r="AB118" s="39"/>
      <c r="AC118" s="39"/>
      <c r="AD118" s="39"/>
      <c r="AE118" s="39"/>
      <c r="AT118" s="17" t="s">
        <v>1088</v>
      </c>
      <c r="AU118" s="17" t="s">
        <v>91</v>
      </c>
    </row>
    <row r="119" s="12" customFormat="1" ht="22.8" customHeight="1">
      <c r="A119" s="12"/>
      <c r="B119" s="199"/>
      <c r="C119" s="200"/>
      <c r="D119" s="201" t="s">
        <v>81</v>
      </c>
      <c r="E119" s="213" t="s">
        <v>231</v>
      </c>
      <c r="F119" s="213" t="s">
        <v>2170</v>
      </c>
      <c r="G119" s="200"/>
      <c r="H119" s="200"/>
      <c r="I119" s="203"/>
      <c r="J119" s="214">
        <f>BK119</f>
        <v>0</v>
      </c>
      <c r="K119" s="200"/>
      <c r="L119" s="205"/>
      <c r="M119" s="206"/>
      <c r="N119" s="207"/>
      <c r="O119" s="207"/>
      <c r="P119" s="208">
        <f>SUM(P120:P133)</f>
        <v>0</v>
      </c>
      <c r="Q119" s="207"/>
      <c r="R119" s="208">
        <f>SUM(R120:R133)</f>
        <v>0.0135286</v>
      </c>
      <c r="S119" s="207"/>
      <c r="T119" s="209">
        <f>SUM(T120:T133)</f>
        <v>0.78610000000000002</v>
      </c>
      <c r="U119" s="12"/>
      <c r="V119" s="12"/>
      <c r="W119" s="12"/>
      <c r="X119" s="12"/>
      <c r="Y119" s="12"/>
      <c r="Z119" s="12"/>
      <c r="AA119" s="12"/>
      <c r="AB119" s="12"/>
      <c r="AC119" s="12"/>
      <c r="AD119" s="12"/>
      <c r="AE119" s="12"/>
      <c r="AR119" s="210" t="s">
        <v>89</v>
      </c>
      <c r="AT119" s="211" t="s">
        <v>81</v>
      </c>
      <c r="AU119" s="211" t="s">
        <v>89</v>
      </c>
      <c r="AY119" s="210" t="s">
        <v>192</v>
      </c>
      <c r="BK119" s="212">
        <f>SUM(BK120:BK133)</f>
        <v>0</v>
      </c>
    </row>
    <row r="120" s="2" customFormat="1" ht="24.15" customHeight="1">
      <c r="A120" s="39"/>
      <c r="B120" s="40"/>
      <c r="C120" s="215" t="s">
        <v>251</v>
      </c>
      <c r="D120" s="215" t="s">
        <v>195</v>
      </c>
      <c r="E120" s="216" t="s">
        <v>2171</v>
      </c>
      <c r="F120" s="217" t="s">
        <v>2172</v>
      </c>
      <c r="G120" s="218" t="s">
        <v>1251</v>
      </c>
      <c r="H120" s="219">
        <v>79.579999999999998</v>
      </c>
      <c r="I120" s="220"/>
      <c r="J120" s="221">
        <f>ROUND(I120*H120,2)</f>
        <v>0</v>
      </c>
      <c r="K120" s="217" t="s">
        <v>1086</v>
      </c>
      <c r="L120" s="45"/>
      <c r="M120" s="222" t="s">
        <v>44</v>
      </c>
      <c r="N120" s="223" t="s">
        <v>53</v>
      </c>
      <c r="O120" s="85"/>
      <c r="P120" s="224">
        <f>O120*H120</f>
        <v>0</v>
      </c>
      <c r="Q120" s="224">
        <v>0.00012999999999999999</v>
      </c>
      <c r="R120" s="224">
        <f>Q120*H120</f>
        <v>0.010345399999999999</v>
      </c>
      <c r="S120" s="224">
        <v>0</v>
      </c>
      <c r="T120" s="225">
        <f>S120*H120</f>
        <v>0</v>
      </c>
      <c r="U120" s="39"/>
      <c r="V120" s="39"/>
      <c r="W120" s="39"/>
      <c r="X120" s="39"/>
      <c r="Y120" s="39"/>
      <c r="Z120" s="39"/>
      <c r="AA120" s="39"/>
      <c r="AB120" s="39"/>
      <c r="AC120" s="39"/>
      <c r="AD120" s="39"/>
      <c r="AE120" s="39"/>
      <c r="AR120" s="226" t="s">
        <v>211</v>
      </c>
      <c r="AT120" s="226" t="s">
        <v>195</v>
      </c>
      <c r="AU120" s="226" t="s">
        <v>91</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211</v>
      </c>
      <c r="BM120" s="226" t="s">
        <v>2173</v>
      </c>
    </row>
    <row r="121" s="2" customFormat="1">
      <c r="A121" s="39"/>
      <c r="B121" s="40"/>
      <c r="C121" s="41"/>
      <c r="D121" s="248" t="s">
        <v>1088</v>
      </c>
      <c r="E121" s="41"/>
      <c r="F121" s="249" t="s">
        <v>2174</v>
      </c>
      <c r="G121" s="41"/>
      <c r="H121" s="41"/>
      <c r="I121" s="240"/>
      <c r="J121" s="41"/>
      <c r="K121" s="41"/>
      <c r="L121" s="45"/>
      <c r="M121" s="241"/>
      <c r="N121" s="242"/>
      <c r="O121" s="85"/>
      <c r="P121" s="85"/>
      <c r="Q121" s="85"/>
      <c r="R121" s="85"/>
      <c r="S121" s="85"/>
      <c r="T121" s="86"/>
      <c r="U121" s="39"/>
      <c r="V121" s="39"/>
      <c r="W121" s="39"/>
      <c r="X121" s="39"/>
      <c r="Y121" s="39"/>
      <c r="Z121" s="39"/>
      <c r="AA121" s="39"/>
      <c r="AB121" s="39"/>
      <c r="AC121" s="39"/>
      <c r="AD121" s="39"/>
      <c r="AE121" s="39"/>
      <c r="AT121" s="17" t="s">
        <v>1088</v>
      </c>
      <c r="AU121" s="17" t="s">
        <v>91</v>
      </c>
    </row>
    <row r="122" s="2" customFormat="1" ht="24.15" customHeight="1">
      <c r="A122" s="39"/>
      <c r="B122" s="40"/>
      <c r="C122" s="215" t="s">
        <v>8</v>
      </c>
      <c r="D122" s="215" t="s">
        <v>195</v>
      </c>
      <c r="E122" s="216" t="s">
        <v>2175</v>
      </c>
      <c r="F122" s="217" t="s">
        <v>2176</v>
      </c>
      <c r="G122" s="218" t="s">
        <v>1251</v>
      </c>
      <c r="H122" s="219">
        <v>79.579999999999998</v>
      </c>
      <c r="I122" s="220"/>
      <c r="J122" s="221">
        <f>ROUND(I122*H122,2)</f>
        <v>0</v>
      </c>
      <c r="K122" s="217" t="s">
        <v>1086</v>
      </c>
      <c r="L122" s="45"/>
      <c r="M122" s="222" t="s">
        <v>44</v>
      </c>
      <c r="N122" s="223" t="s">
        <v>53</v>
      </c>
      <c r="O122" s="85"/>
      <c r="P122" s="224">
        <f>O122*H122</f>
        <v>0</v>
      </c>
      <c r="Q122" s="224">
        <v>4.0000000000000003E-05</v>
      </c>
      <c r="R122" s="224">
        <f>Q122*H122</f>
        <v>0.0031832000000000002</v>
      </c>
      <c r="S122" s="224">
        <v>0</v>
      </c>
      <c r="T122" s="225">
        <f>S122*H122</f>
        <v>0</v>
      </c>
      <c r="U122" s="39"/>
      <c r="V122" s="39"/>
      <c r="W122" s="39"/>
      <c r="X122" s="39"/>
      <c r="Y122" s="39"/>
      <c r="Z122" s="39"/>
      <c r="AA122" s="39"/>
      <c r="AB122" s="39"/>
      <c r="AC122" s="39"/>
      <c r="AD122" s="39"/>
      <c r="AE122" s="39"/>
      <c r="AR122" s="226" t="s">
        <v>211</v>
      </c>
      <c r="AT122" s="226" t="s">
        <v>195</v>
      </c>
      <c r="AU122" s="226" t="s">
        <v>91</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211</v>
      </c>
      <c r="BM122" s="226" t="s">
        <v>2177</v>
      </c>
    </row>
    <row r="123" s="2" customFormat="1">
      <c r="A123" s="39"/>
      <c r="B123" s="40"/>
      <c r="C123" s="41"/>
      <c r="D123" s="248" t="s">
        <v>1088</v>
      </c>
      <c r="E123" s="41"/>
      <c r="F123" s="249" t="s">
        <v>2178</v>
      </c>
      <c r="G123" s="41"/>
      <c r="H123" s="41"/>
      <c r="I123" s="240"/>
      <c r="J123" s="41"/>
      <c r="K123" s="41"/>
      <c r="L123" s="45"/>
      <c r="M123" s="241"/>
      <c r="N123" s="242"/>
      <c r="O123" s="85"/>
      <c r="P123" s="85"/>
      <c r="Q123" s="85"/>
      <c r="R123" s="85"/>
      <c r="S123" s="85"/>
      <c r="T123" s="86"/>
      <c r="U123" s="39"/>
      <c r="V123" s="39"/>
      <c r="W123" s="39"/>
      <c r="X123" s="39"/>
      <c r="Y123" s="39"/>
      <c r="Z123" s="39"/>
      <c r="AA123" s="39"/>
      <c r="AB123" s="39"/>
      <c r="AC123" s="39"/>
      <c r="AD123" s="39"/>
      <c r="AE123" s="39"/>
      <c r="AT123" s="17" t="s">
        <v>1088</v>
      </c>
      <c r="AU123" s="17" t="s">
        <v>91</v>
      </c>
    </row>
    <row r="124" s="2" customFormat="1" ht="16.5" customHeight="1">
      <c r="A124" s="39"/>
      <c r="B124" s="40"/>
      <c r="C124" s="215" t="s">
        <v>211</v>
      </c>
      <c r="D124" s="215" t="s">
        <v>195</v>
      </c>
      <c r="E124" s="216" t="s">
        <v>2179</v>
      </c>
      <c r="F124" s="217" t="s">
        <v>2180</v>
      </c>
      <c r="G124" s="218" t="s">
        <v>198</v>
      </c>
      <c r="H124" s="219">
        <v>21.699999999999999</v>
      </c>
      <c r="I124" s="220"/>
      <c r="J124" s="221">
        <f>ROUND(I124*H124,2)</f>
        <v>0</v>
      </c>
      <c r="K124" s="217" t="s">
        <v>1086</v>
      </c>
      <c r="L124" s="45"/>
      <c r="M124" s="222" t="s">
        <v>44</v>
      </c>
      <c r="N124" s="223" t="s">
        <v>53</v>
      </c>
      <c r="O124" s="85"/>
      <c r="P124" s="224">
        <f>O124*H124</f>
        <v>0</v>
      </c>
      <c r="Q124" s="224">
        <v>0</v>
      </c>
      <c r="R124" s="224">
        <f>Q124*H124</f>
        <v>0</v>
      </c>
      <c r="S124" s="224">
        <v>0.0089999999999999993</v>
      </c>
      <c r="T124" s="225">
        <f>S124*H124</f>
        <v>0.19529999999999997</v>
      </c>
      <c r="U124" s="39"/>
      <c r="V124" s="39"/>
      <c r="W124" s="39"/>
      <c r="X124" s="39"/>
      <c r="Y124" s="39"/>
      <c r="Z124" s="39"/>
      <c r="AA124" s="39"/>
      <c r="AB124" s="39"/>
      <c r="AC124" s="39"/>
      <c r="AD124" s="39"/>
      <c r="AE124" s="39"/>
      <c r="AR124" s="226" t="s">
        <v>89</v>
      </c>
      <c r="AT124" s="226" t="s">
        <v>195</v>
      </c>
      <c r="AU124" s="226" t="s">
        <v>91</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89</v>
      </c>
      <c r="BM124" s="226" t="s">
        <v>2181</v>
      </c>
    </row>
    <row r="125" s="2" customFormat="1">
      <c r="A125" s="39"/>
      <c r="B125" s="40"/>
      <c r="C125" s="41"/>
      <c r="D125" s="248" t="s">
        <v>1088</v>
      </c>
      <c r="E125" s="41"/>
      <c r="F125" s="249" t="s">
        <v>2182</v>
      </c>
      <c r="G125" s="41"/>
      <c r="H125" s="41"/>
      <c r="I125" s="240"/>
      <c r="J125" s="41"/>
      <c r="K125" s="41"/>
      <c r="L125" s="45"/>
      <c r="M125" s="241"/>
      <c r="N125" s="242"/>
      <c r="O125" s="85"/>
      <c r="P125" s="85"/>
      <c r="Q125" s="85"/>
      <c r="R125" s="85"/>
      <c r="S125" s="85"/>
      <c r="T125" s="86"/>
      <c r="U125" s="39"/>
      <c r="V125" s="39"/>
      <c r="W125" s="39"/>
      <c r="X125" s="39"/>
      <c r="Y125" s="39"/>
      <c r="Z125" s="39"/>
      <c r="AA125" s="39"/>
      <c r="AB125" s="39"/>
      <c r="AC125" s="39"/>
      <c r="AD125" s="39"/>
      <c r="AE125" s="39"/>
      <c r="AT125" s="17" t="s">
        <v>1088</v>
      </c>
      <c r="AU125" s="17" t="s">
        <v>91</v>
      </c>
    </row>
    <row r="126" s="2" customFormat="1" ht="16.5" customHeight="1">
      <c r="A126" s="39"/>
      <c r="B126" s="40"/>
      <c r="C126" s="215" t="s">
        <v>261</v>
      </c>
      <c r="D126" s="215" t="s">
        <v>195</v>
      </c>
      <c r="E126" s="216" t="s">
        <v>2183</v>
      </c>
      <c r="F126" s="217" t="s">
        <v>2184</v>
      </c>
      <c r="G126" s="218" t="s">
        <v>1251</v>
      </c>
      <c r="H126" s="219">
        <v>1</v>
      </c>
      <c r="I126" s="220"/>
      <c r="J126" s="221">
        <f>ROUND(I126*H126,2)</f>
        <v>0</v>
      </c>
      <c r="K126" s="217" t="s">
        <v>1086</v>
      </c>
      <c r="L126" s="45"/>
      <c r="M126" s="222" t="s">
        <v>44</v>
      </c>
      <c r="N126" s="223" t="s">
        <v>53</v>
      </c>
      <c r="O126" s="85"/>
      <c r="P126" s="224">
        <f>O126*H126</f>
        <v>0</v>
      </c>
      <c r="Q126" s="224">
        <v>0</v>
      </c>
      <c r="R126" s="224">
        <f>Q126*H126</f>
        <v>0</v>
      </c>
      <c r="S126" s="224">
        <v>0.023800000000000002</v>
      </c>
      <c r="T126" s="225">
        <f>S126*H126</f>
        <v>0.023800000000000002</v>
      </c>
      <c r="U126" s="39"/>
      <c r="V126" s="39"/>
      <c r="W126" s="39"/>
      <c r="X126" s="39"/>
      <c r="Y126" s="39"/>
      <c r="Z126" s="39"/>
      <c r="AA126" s="39"/>
      <c r="AB126" s="39"/>
      <c r="AC126" s="39"/>
      <c r="AD126" s="39"/>
      <c r="AE126" s="39"/>
      <c r="AR126" s="226" t="s">
        <v>89</v>
      </c>
      <c r="AT126" s="226" t="s">
        <v>195</v>
      </c>
      <c r="AU126" s="226" t="s">
        <v>91</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89</v>
      </c>
      <c r="BM126" s="226" t="s">
        <v>2185</v>
      </c>
    </row>
    <row r="127" s="2" customFormat="1">
      <c r="A127" s="39"/>
      <c r="B127" s="40"/>
      <c r="C127" s="41"/>
      <c r="D127" s="248" t="s">
        <v>1088</v>
      </c>
      <c r="E127" s="41"/>
      <c r="F127" s="249" t="s">
        <v>2186</v>
      </c>
      <c r="G127" s="41"/>
      <c r="H127" s="41"/>
      <c r="I127" s="240"/>
      <c r="J127" s="41"/>
      <c r="K127" s="41"/>
      <c r="L127" s="45"/>
      <c r="M127" s="241"/>
      <c r="N127" s="242"/>
      <c r="O127" s="85"/>
      <c r="P127" s="85"/>
      <c r="Q127" s="85"/>
      <c r="R127" s="85"/>
      <c r="S127" s="85"/>
      <c r="T127" s="86"/>
      <c r="U127" s="39"/>
      <c r="V127" s="39"/>
      <c r="W127" s="39"/>
      <c r="X127" s="39"/>
      <c r="Y127" s="39"/>
      <c r="Z127" s="39"/>
      <c r="AA127" s="39"/>
      <c r="AB127" s="39"/>
      <c r="AC127" s="39"/>
      <c r="AD127" s="39"/>
      <c r="AE127" s="39"/>
      <c r="AT127" s="17" t="s">
        <v>1088</v>
      </c>
      <c r="AU127" s="17" t="s">
        <v>91</v>
      </c>
    </row>
    <row r="128" s="2" customFormat="1" ht="24.15" customHeight="1">
      <c r="A128" s="39"/>
      <c r="B128" s="40"/>
      <c r="C128" s="215" t="s">
        <v>265</v>
      </c>
      <c r="D128" s="215" t="s">
        <v>195</v>
      </c>
      <c r="E128" s="216" t="s">
        <v>2187</v>
      </c>
      <c r="F128" s="217" t="s">
        <v>2188</v>
      </c>
      <c r="G128" s="218" t="s">
        <v>1251</v>
      </c>
      <c r="H128" s="219">
        <v>0.23999999999999999</v>
      </c>
      <c r="I128" s="220"/>
      <c r="J128" s="221">
        <f>ROUND(I128*H128,2)</f>
        <v>0</v>
      </c>
      <c r="K128" s="217" t="s">
        <v>1086</v>
      </c>
      <c r="L128" s="45"/>
      <c r="M128" s="222" t="s">
        <v>44</v>
      </c>
      <c r="N128" s="223" t="s">
        <v>53</v>
      </c>
      <c r="O128" s="85"/>
      <c r="P128" s="224">
        <f>O128*H128</f>
        <v>0</v>
      </c>
      <c r="Q128" s="224">
        <v>0</v>
      </c>
      <c r="R128" s="224">
        <f>Q128*H128</f>
        <v>0</v>
      </c>
      <c r="S128" s="224">
        <v>0.074999999999999997</v>
      </c>
      <c r="T128" s="225">
        <f>S128*H128</f>
        <v>0.017999999999999999</v>
      </c>
      <c r="U128" s="39"/>
      <c r="V128" s="39"/>
      <c r="W128" s="39"/>
      <c r="X128" s="39"/>
      <c r="Y128" s="39"/>
      <c r="Z128" s="39"/>
      <c r="AA128" s="39"/>
      <c r="AB128" s="39"/>
      <c r="AC128" s="39"/>
      <c r="AD128" s="39"/>
      <c r="AE128" s="39"/>
      <c r="AR128" s="226" t="s">
        <v>89</v>
      </c>
      <c r="AT128" s="226" t="s">
        <v>195</v>
      </c>
      <c r="AU128" s="226" t="s">
        <v>91</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89</v>
      </c>
      <c r="BM128" s="226" t="s">
        <v>2189</v>
      </c>
    </row>
    <row r="129" s="2" customFormat="1">
      <c r="A129" s="39"/>
      <c r="B129" s="40"/>
      <c r="C129" s="41"/>
      <c r="D129" s="248" t="s">
        <v>1088</v>
      </c>
      <c r="E129" s="41"/>
      <c r="F129" s="249" t="s">
        <v>2190</v>
      </c>
      <c r="G129" s="41"/>
      <c r="H129" s="41"/>
      <c r="I129" s="240"/>
      <c r="J129" s="41"/>
      <c r="K129" s="41"/>
      <c r="L129" s="45"/>
      <c r="M129" s="241"/>
      <c r="N129" s="242"/>
      <c r="O129" s="85"/>
      <c r="P129" s="85"/>
      <c r="Q129" s="85"/>
      <c r="R129" s="85"/>
      <c r="S129" s="85"/>
      <c r="T129" s="86"/>
      <c r="U129" s="39"/>
      <c r="V129" s="39"/>
      <c r="W129" s="39"/>
      <c r="X129" s="39"/>
      <c r="Y129" s="39"/>
      <c r="Z129" s="39"/>
      <c r="AA129" s="39"/>
      <c r="AB129" s="39"/>
      <c r="AC129" s="39"/>
      <c r="AD129" s="39"/>
      <c r="AE129" s="39"/>
      <c r="AT129" s="17" t="s">
        <v>1088</v>
      </c>
      <c r="AU129" s="17" t="s">
        <v>91</v>
      </c>
    </row>
    <row r="130" s="2" customFormat="1" ht="24.15" customHeight="1">
      <c r="A130" s="39"/>
      <c r="B130" s="40"/>
      <c r="C130" s="215" t="s">
        <v>272</v>
      </c>
      <c r="D130" s="215" t="s">
        <v>195</v>
      </c>
      <c r="E130" s="216" t="s">
        <v>2191</v>
      </c>
      <c r="F130" s="217" t="s">
        <v>2192</v>
      </c>
      <c r="G130" s="218" t="s">
        <v>1251</v>
      </c>
      <c r="H130" s="219">
        <v>1.8</v>
      </c>
      <c r="I130" s="220"/>
      <c r="J130" s="221">
        <f>ROUND(I130*H130,2)</f>
        <v>0</v>
      </c>
      <c r="K130" s="217" t="s">
        <v>1086</v>
      </c>
      <c r="L130" s="45"/>
      <c r="M130" s="222" t="s">
        <v>44</v>
      </c>
      <c r="N130" s="223" t="s">
        <v>53</v>
      </c>
      <c r="O130" s="85"/>
      <c r="P130" s="224">
        <f>O130*H130</f>
        <v>0</v>
      </c>
      <c r="Q130" s="224">
        <v>0</v>
      </c>
      <c r="R130" s="224">
        <f>Q130*H130</f>
        <v>0</v>
      </c>
      <c r="S130" s="224">
        <v>0.087999999999999995</v>
      </c>
      <c r="T130" s="225">
        <f>S130*H130</f>
        <v>0.15839999999999999</v>
      </c>
      <c r="U130" s="39"/>
      <c r="V130" s="39"/>
      <c r="W130" s="39"/>
      <c r="X130" s="39"/>
      <c r="Y130" s="39"/>
      <c r="Z130" s="39"/>
      <c r="AA130" s="39"/>
      <c r="AB130" s="39"/>
      <c r="AC130" s="39"/>
      <c r="AD130" s="39"/>
      <c r="AE130" s="39"/>
      <c r="AR130" s="226" t="s">
        <v>89</v>
      </c>
      <c r="AT130" s="226" t="s">
        <v>195</v>
      </c>
      <c r="AU130" s="226" t="s">
        <v>91</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89</v>
      </c>
      <c r="BM130" s="226" t="s">
        <v>2193</v>
      </c>
    </row>
    <row r="131" s="2" customFormat="1">
      <c r="A131" s="39"/>
      <c r="B131" s="40"/>
      <c r="C131" s="41"/>
      <c r="D131" s="248" t="s">
        <v>1088</v>
      </c>
      <c r="E131" s="41"/>
      <c r="F131" s="249" t="s">
        <v>2194</v>
      </c>
      <c r="G131" s="41"/>
      <c r="H131" s="41"/>
      <c r="I131" s="240"/>
      <c r="J131" s="41"/>
      <c r="K131" s="41"/>
      <c r="L131" s="45"/>
      <c r="M131" s="241"/>
      <c r="N131" s="242"/>
      <c r="O131" s="85"/>
      <c r="P131" s="85"/>
      <c r="Q131" s="85"/>
      <c r="R131" s="85"/>
      <c r="S131" s="85"/>
      <c r="T131" s="86"/>
      <c r="U131" s="39"/>
      <c r="V131" s="39"/>
      <c r="W131" s="39"/>
      <c r="X131" s="39"/>
      <c r="Y131" s="39"/>
      <c r="Z131" s="39"/>
      <c r="AA131" s="39"/>
      <c r="AB131" s="39"/>
      <c r="AC131" s="39"/>
      <c r="AD131" s="39"/>
      <c r="AE131" s="39"/>
      <c r="AT131" s="17" t="s">
        <v>1088</v>
      </c>
      <c r="AU131" s="17" t="s">
        <v>91</v>
      </c>
    </row>
    <row r="132" s="2" customFormat="1" ht="24.15" customHeight="1">
      <c r="A132" s="39"/>
      <c r="B132" s="40"/>
      <c r="C132" s="215" t="s">
        <v>277</v>
      </c>
      <c r="D132" s="215" t="s">
        <v>195</v>
      </c>
      <c r="E132" s="216" t="s">
        <v>2195</v>
      </c>
      <c r="F132" s="217" t="s">
        <v>2196</v>
      </c>
      <c r="G132" s="218" t="s">
        <v>1251</v>
      </c>
      <c r="H132" s="219">
        <v>6.2000000000000002</v>
      </c>
      <c r="I132" s="220"/>
      <c r="J132" s="221">
        <f>ROUND(I132*H132,2)</f>
        <v>0</v>
      </c>
      <c r="K132" s="217" t="s">
        <v>1086</v>
      </c>
      <c r="L132" s="45"/>
      <c r="M132" s="222" t="s">
        <v>44</v>
      </c>
      <c r="N132" s="223" t="s">
        <v>53</v>
      </c>
      <c r="O132" s="85"/>
      <c r="P132" s="224">
        <f>O132*H132</f>
        <v>0</v>
      </c>
      <c r="Q132" s="224">
        <v>0</v>
      </c>
      <c r="R132" s="224">
        <f>Q132*H132</f>
        <v>0</v>
      </c>
      <c r="S132" s="224">
        <v>0.063</v>
      </c>
      <c r="T132" s="225">
        <f>S132*H132</f>
        <v>0.3906</v>
      </c>
      <c r="U132" s="39"/>
      <c r="V132" s="39"/>
      <c r="W132" s="39"/>
      <c r="X132" s="39"/>
      <c r="Y132" s="39"/>
      <c r="Z132" s="39"/>
      <c r="AA132" s="39"/>
      <c r="AB132" s="39"/>
      <c r="AC132" s="39"/>
      <c r="AD132" s="39"/>
      <c r="AE132" s="39"/>
      <c r="AR132" s="226" t="s">
        <v>89</v>
      </c>
      <c r="AT132" s="226" t="s">
        <v>195</v>
      </c>
      <c r="AU132" s="226" t="s">
        <v>91</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89</v>
      </c>
      <c r="BM132" s="226" t="s">
        <v>2197</v>
      </c>
    </row>
    <row r="133" s="2" customFormat="1">
      <c r="A133" s="39"/>
      <c r="B133" s="40"/>
      <c r="C133" s="41"/>
      <c r="D133" s="248" t="s">
        <v>1088</v>
      </c>
      <c r="E133" s="41"/>
      <c r="F133" s="249" t="s">
        <v>2198</v>
      </c>
      <c r="G133" s="41"/>
      <c r="H133" s="41"/>
      <c r="I133" s="240"/>
      <c r="J133" s="41"/>
      <c r="K133" s="41"/>
      <c r="L133" s="45"/>
      <c r="M133" s="241"/>
      <c r="N133" s="242"/>
      <c r="O133" s="85"/>
      <c r="P133" s="85"/>
      <c r="Q133" s="85"/>
      <c r="R133" s="85"/>
      <c r="S133" s="85"/>
      <c r="T133" s="86"/>
      <c r="U133" s="39"/>
      <c r="V133" s="39"/>
      <c r="W133" s="39"/>
      <c r="X133" s="39"/>
      <c r="Y133" s="39"/>
      <c r="Z133" s="39"/>
      <c r="AA133" s="39"/>
      <c r="AB133" s="39"/>
      <c r="AC133" s="39"/>
      <c r="AD133" s="39"/>
      <c r="AE133" s="39"/>
      <c r="AT133" s="17" t="s">
        <v>1088</v>
      </c>
      <c r="AU133" s="17" t="s">
        <v>91</v>
      </c>
    </row>
    <row r="134" s="12" customFormat="1" ht="25.92" customHeight="1">
      <c r="A134" s="12"/>
      <c r="B134" s="199"/>
      <c r="C134" s="200"/>
      <c r="D134" s="201" t="s">
        <v>81</v>
      </c>
      <c r="E134" s="202" t="s">
        <v>1943</v>
      </c>
      <c r="F134" s="202" t="s">
        <v>1944</v>
      </c>
      <c r="G134" s="200"/>
      <c r="H134" s="200"/>
      <c r="I134" s="203"/>
      <c r="J134" s="204">
        <f>BK134</f>
        <v>0</v>
      </c>
      <c r="K134" s="200"/>
      <c r="L134" s="205"/>
      <c r="M134" s="206"/>
      <c r="N134" s="207"/>
      <c r="O134" s="207"/>
      <c r="P134" s="208">
        <f>P135+P139+P147+P180+P191</f>
        <v>0</v>
      </c>
      <c r="Q134" s="207"/>
      <c r="R134" s="208">
        <f>R135+R139+R147+R180+R191</f>
        <v>1.7254612</v>
      </c>
      <c r="S134" s="207"/>
      <c r="T134" s="209">
        <f>T135+T139+T147+T180+T191</f>
        <v>0.3228027</v>
      </c>
      <c r="U134" s="12"/>
      <c r="V134" s="12"/>
      <c r="W134" s="12"/>
      <c r="X134" s="12"/>
      <c r="Y134" s="12"/>
      <c r="Z134" s="12"/>
      <c r="AA134" s="12"/>
      <c r="AB134" s="12"/>
      <c r="AC134" s="12"/>
      <c r="AD134" s="12"/>
      <c r="AE134" s="12"/>
      <c r="AR134" s="210" t="s">
        <v>91</v>
      </c>
      <c r="AT134" s="211" t="s">
        <v>81</v>
      </c>
      <c r="AU134" s="211" t="s">
        <v>82</v>
      </c>
      <c r="AY134" s="210" t="s">
        <v>192</v>
      </c>
      <c r="BK134" s="212">
        <f>BK135+BK139+BK147+BK180+BK191</f>
        <v>0</v>
      </c>
    </row>
    <row r="135" s="12" customFormat="1" ht="22.8" customHeight="1">
      <c r="A135" s="12"/>
      <c r="B135" s="199"/>
      <c r="C135" s="200"/>
      <c r="D135" s="201" t="s">
        <v>81</v>
      </c>
      <c r="E135" s="213" t="s">
        <v>2199</v>
      </c>
      <c r="F135" s="213" t="s">
        <v>2200</v>
      </c>
      <c r="G135" s="200"/>
      <c r="H135" s="200"/>
      <c r="I135" s="203"/>
      <c r="J135" s="214">
        <f>BK135</f>
        <v>0</v>
      </c>
      <c r="K135" s="200"/>
      <c r="L135" s="205"/>
      <c r="M135" s="206"/>
      <c r="N135" s="207"/>
      <c r="O135" s="207"/>
      <c r="P135" s="208">
        <f>SUM(P136:P138)</f>
        <v>0</v>
      </c>
      <c r="Q135" s="207"/>
      <c r="R135" s="208">
        <f>SUM(R136:R138)</f>
        <v>0.17786442000000002</v>
      </c>
      <c r="S135" s="207"/>
      <c r="T135" s="209">
        <f>SUM(T136:T138)</f>
        <v>0</v>
      </c>
      <c r="U135" s="12"/>
      <c r="V135" s="12"/>
      <c r="W135" s="12"/>
      <c r="X135" s="12"/>
      <c r="Y135" s="12"/>
      <c r="Z135" s="12"/>
      <c r="AA135" s="12"/>
      <c r="AB135" s="12"/>
      <c r="AC135" s="12"/>
      <c r="AD135" s="12"/>
      <c r="AE135" s="12"/>
      <c r="AR135" s="210" t="s">
        <v>91</v>
      </c>
      <c r="AT135" s="211" t="s">
        <v>81</v>
      </c>
      <c r="AU135" s="211" t="s">
        <v>89</v>
      </c>
      <c r="AY135" s="210" t="s">
        <v>192</v>
      </c>
      <c r="BK135" s="212">
        <f>SUM(BK136:BK138)</f>
        <v>0</v>
      </c>
    </row>
    <row r="136" s="2" customFormat="1" ht="24.15" customHeight="1">
      <c r="A136" s="39"/>
      <c r="B136" s="40"/>
      <c r="C136" s="215" t="s">
        <v>7</v>
      </c>
      <c r="D136" s="215" t="s">
        <v>195</v>
      </c>
      <c r="E136" s="216" t="s">
        <v>2201</v>
      </c>
      <c r="F136" s="217" t="s">
        <v>2202</v>
      </c>
      <c r="G136" s="218" t="s">
        <v>220</v>
      </c>
      <c r="H136" s="219">
        <v>1</v>
      </c>
      <c r="I136" s="220"/>
      <c r="J136" s="221">
        <f>ROUND(I136*H136,2)</f>
        <v>0</v>
      </c>
      <c r="K136" s="217" t="s">
        <v>1086</v>
      </c>
      <c r="L136" s="45"/>
      <c r="M136" s="222" t="s">
        <v>44</v>
      </c>
      <c r="N136" s="223" t="s">
        <v>53</v>
      </c>
      <c r="O136" s="85"/>
      <c r="P136" s="224">
        <f>O136*H136</f>
        <v>0</v>
      </c>
      <c r="Q136" s="224">
        <v>0.00085999999999999998</v>
      </c>
      <c r="R136" s="224">
        <f>Q136*H136</f>
        <v>0.00085999999999999998</v>
      </c>
      <c r="S136" s="224">
        <v>0</v>
      </c>
      <c r="T136" s="225">
        <f>S136*H136</f>
        <v>0</v>
      </c>
      <c r="U136" s="39"/>
      <c r="V136" s="39"/>
      <c r="W136" s="39"/>
      <c r="X136" s="39"/>
      <c r="Y136" s="39"/>
      <c r="Z136" s="39"/>
      <c r="AA136" s="39"/>
      <c r="AB136" s="39"/>
      <c r="AC136" s="39"/>
      <c r="AD136" s="39"/>
      <c r="AE136" s="39"/>
      <c r="AR136" s="226" t="s">
        <v>200</v>
      </c>
      <c r="AT136" s="226" t="s">
        <v>195</v>
      </c>
      <c r="AU136" s="226" t="s">
        <v>91</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200</v>
      </c>
      <c r="BM136" s="226" t="s">
        <v>2203</v>
      </c>
    </row>
    <row r="137" s="2" customFormat="1">
      <c r="A137" s="39"/>
      <c r="B137" s="40"/>
      <c r="C137" s="41"/>
      <c r="D137" s="248" t="s">
        <v>1088</v>
      </c>
      <c r="E137" s="41"/>
      <c r="F137" s="249" t="s">
        <v>2204</v>
      </c>
      <c r="G137" s="41"/>
      <c r="H137" s="41"/>
      <c r="I137" s="240"/>
      <c r="J137" s="41"/>
      <c r="K137" s="41"/>
      <c r="L137" s="45"/>
      <c r="M137" s="241"/>
      <c r="N137" s="242"/>
      <c r="O137" s="85"/>
      <c r="P137" s="85"/>
      <c r="Q137" s="85"/>
      <c r="R137" s="85"/>
      <c r="S137" s="85"/>
      <c r="T137" s="86"/>
      <c r="U137" s="39"/>
      <c r="V137" s="39"/>
      <c r="W137" s="39"/>
      <c r="X137" s="39"/>
      <c r="Y137" s="39"/>
      <c r="Z137" s="39"/>
      <c r="AA137" s="39"/>
      <c r="AB137" s="39"/>
      <c r="AC137" s="39"/>
      <c r="AD137" s="39"/>
      <c r="AE137" s="39"/>
      <c r="AT137" s="17" t="s">
        <v>1088</v>
      </c>
      <c r="AU137" s="17" t="s">
        <v>91</v>
      </c>
    </row>
    <row r="138" s="2" customFormat="1" ht="16.5" customHeight="1">
      <c r="A138" s="39"/>
      <c r="B138" s="40"/>
      <c r="C138" s="228" t="s">
        <v>284</v>
      </c>
      <c r="D138" s="228" t="s">
        <v>266</v>
      </c>
      <c r="E138" s="229" t="s">
        <v>2205</v>
      </c>
      <c r="F138" s="230" t="s">
        <v>2206</v>
      </c>
      <c r="G138" s="231" t="s">
        <v>1251</v>
      </c>
      <c r="H138" s="232">
        <v>4.4020000000000001</v>
      </c>
      <c r="I138" s="233"/>
      <c r="J138" s="234">
        <f>ROUND(I138*H138,2)</f>
        <v>0</v>
      </c>
      <c r="K138" s="230" t="s">
        <v>1086</v>
      </c>
      <c r="L138" s="235"/>
      <c r="M138" s="236" t="s">
        <v>44</v>
      </c>
      <c r="N138" s="237" t="s">
        <v>53</v>
      </c>
      <c r="O138" s="85"/>
      <c r="P138" s="224">
        <f>O138*H138</f>
        <v>0</v>
      </c>
      <c r="Q138" s="224">
        <v>0.040210000000000003</v>
      </c>
      <c r="R138" s="224">
        <f>Q138*H138</f>
        <v>0.17700442000000002</v>
      </c>
      <c r="S138" s="224">
        <v>0</v>
      </c>
      <c r="T138" s="225">
        <f>S138*H138</f>
        <v>0</v>
      </c>
      <c r="U138" s="39"/>
      <c r="V138" s="39"/>
      <c r="W138" s="39"/>
      <c r="X138" s="39"/>
      <c r="Y138" s="39"/>
      <c r="Z138" s="39"/>
      <c r="AA138" s="39"/>
      <c r="AB138" s="39"/>
      <c r="AC138" s="39"/>
      <c r="AD138" s="39"/>
      <c r="AE138" s="39"/>
      <c r="AR138" s="226" t="s">
        <v>275</v>
      </c>
      <c r="AT138" s="226" t="s">
        <v>266</v>
      </c>
      <c r="AU138" s="226" t="s">
        <v>91</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275</v>
      </c>
      <c r="BM138" s="226" t="s">
        <v>2207</v>
      </c>
    </row>
    <row r="139" s="12" customFormat="1" ht="22.8" customHeight="1">
      <c r="A139" s="12"/>
      <c r="B139" s="199"/>
      <c r="C139" s="200"/>
      <c r="D139" s="201" t="s">
        <v>81</v>
      </c>
      <c r="E139" s="213" t="s">
        <v>2208</v>
      </c>
      <c r="F139" s="213" t="s">
        <v>2209</v>
      </c>
      <c r="G139" s="200"/>
      <c r="H139" s="200"/>
      <c r="I139" s="203"/>
      <c r="J139" s="214">
        <f>BK139</f>
        <v>0</v>
      </c>
      <c r="K139" s="200"/>
      <c r="L139" s="205"/>
      <c r="M139" s="206"/>
      <c r="N139" s="207"/>
      <c r="O139" s="207"/>
      <c r="P139" s="208">
        <f>SUM(P140:P146)</f>
        <v>0</v>
      </c>
      <c r="Q139" s="207"/>
      <c r="R139" s="208">
        <f>SUM(R140:R146)</f>
        <v>0.10518</v>
      </c>
      <c r="S139" s="207"/>
      <c r="T139" s="209">
        <f>SUM(T140:T146)</f>
        <v>0</v>
      </c>
      <c r="U139" s="12"/>
      <c r="V139" s="12"/>
      <c r="W139" s="12"/>
      <c r="X139" s="12"/>
      <c r="Y139" s="12"/>
      <c r="Z139" s="12"/>
      <c r="AA139" s="12"/>
      <c r="AB139" s="12"/>
      <c r="AC139" s="12"/>
      <c r="AD139" s="12"/>
      <c r="AE139" s="12"/>
      <c r="AR139" s="210" t="s">
        <v>91</v>
      </c>
      <c r="AT139" s="211" t="s">
        <v>81</v>
      </c>
      <c r="AU139" s="211" t="s">
        <v>89</v>
      </c>
      <c r="AY139" s="210" t="s">
        <v>192</v>
      </c>
      <c r="BK139" s="212">
        <f>SUM(BK140:BK146)</f>
        <v>0</v>
      </c>
    </row>
    <row r="140" s="2" customFormat="1" ht="16.5" customHeight="1">
      <c r="A140" s="39"/>
      <c r="B140" s="40"/>
      <c r="C140" s="215" t="s">
        <v>288</v>
      </c>
      <c r="D140" s="215" t="s">
        <v>195</v>
      </c>
      <c r="E140" s="216" t="s">
        <v>2210</v>
      </c>
      <c r="F140" s="217" t="s">
        <v>2211</v>
      </c>
      <c r="G140" s="218" t="s">
        <v>1264</v>
      </c>
      <c r="H140" s="219">
        <v>84</v>
      </c>
      <c r="I140" s="220"/>
      <c r="J140" s="221">
        <f>ROUND(I140*H140,2)</f>
        <v>0</v>
      </c>
      <c r="K140" s="217" t="s">
        <v>1086</v>
      </c>
      <c r="L140" s="45"/>
      <c r="M140" s="222" t="s">
        <v>44</v>
      </c>
      <c r="N140" s="223" t="s">
        <v>53</v>
      </c>
      <c r="O140" s="85"/>
      <c r="P140" s="224">
        <f>O140*H140</f>
        <v>0</v>
      </c>
      <c r="Q140" s="224">
        <v>5.0000000000000002E-05</v>
      </c>
      <c r="R140" s="224">
        <f>Q140*H140</f>
        <v>0.0042000000000000006</v>
      </c>
      <c r="S140" s="224">
        <v>0</v>
      </c>
      <c r="T140" s="225">
        <f>S140*H140</f>
        <v>0</v>
      </c>
      <c r="U140" s="39"/>
      <c r="V140" s="39"/>
      <c r="W140" s="39"/>
      <c r="X140" s="39"/>
      <c r="Y140" s="39"/>
      <c r="Z140" s="39"/>
      <c r="AA140" s="39"/>
      <c r="AB140" s="39"/>
      <c r="AC140" s="39"/>
      <c r="AD140" s="39"/>
      <c r="AE140" s="39"/>
      <c r="AR140" s="226" t="s">
        <v>200</v>
      </c>
      <c r="AT140" s="226" t="s">
        <v>195</v>
      </c>
      <c r="AU140" s="226" t="s">
        <v>91</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200</v>
      </c>
      <c r="BM140" s="226" t="s">
        <v>2212</v>
      </c>
    </row>
    <row r="141" s="2" customFormat="1">
      <c r="A141" s="39"/>
      <c r="B141" s="40"/>
      <c r="C141" s="41"/>
      <c r="D141" s="248" t="s">
        <v>1088</v>
      </c>
      <c r="E141" s="41"/>
      <c r="F141" s="249" t="s">
        <v>2213</v>
      </c>
      <c r="G141" s="41"/>
      <c r="H141" s="41"/>
      <c r="I141" s="240"/>
      <c r="J141" s="41"/>
      <c r="K141" s="41"/>
      <c r="L141" s="45"/>
      <c r="M141" s="241"/>
      <c r="N141" s="242"/>
      <c r="O141" s="85"/>
      <c r="P141" s="85"/>
      <c r="Q141" s="85"/>
      <c r="R141" s="85"/>
      <c r="S141" s="85"/>
      <c r="T141" s="86"/>
      <c r="U141" s="39"/>
      <c r="V141" s="39"/>
      <c r="W141" s="39"/>
      <c r="X141" s="39"/>
      <c r="Y141" s="39"/>
      <c r="Z141" s="39"/>
      <c r="AA141" s="39"/>
      <c r="AB141" s="39"/>
      <c r="AC141" s="39"/>
      <c r="AD141" s="39"/>
      <c r="AE141" s="39"/>
      <c r="AT141" s="17" t="s">
        <v>1088</v>
      </c>
      <c r="AU141" s="17" t="s">
        <v>91</v>
      </c>
    </row>
    <row r="142" s="2" customFormat="1" ht="16.5" customHeight="1">
      <c r="A142" s="39"/>
      <c r="B142" s="40"/>
      <c r="C142" s="228" t="s">
        <v>292</v>
      </c>
      <c r="D142" s="228" t="s">
        <v>266</v>
      </c>
      <c r="E142" s="229" t="s">
        <v>2214</v>
      </c>
      <c r="F142" s="230" t="s">
        <v>2215</v>
      </c>
      <c r="G142" s="231" t="s">
        <v>1275</v>
      </c>
      <c r="H142" s="232">
        <v>0.084000000000000005</v>
      </c>
      <c r="I142" s="233"/>
      <c r="J142" s="234">
        <f>ROUND(I142*H142,2)</f>
        <v>0</v>
      </c>
      <c r="K142" s="230" t="s">
        <v>1086</v>
      </c>
      <c r="L142" s="235"/>
      <c r="M142" s="236" t="s">
        <v>44</v>
      </c>
      <c r="N142" s="237" t="s">
        <v>53</v>
      </c>
      <c r="O142" s="85"/>
      <c r="P142" s="224">
        <f>O142*H142</f>
        <v>0</v>
      </c>
      <c r="Q142" s="224">
        <v>1</v>
      </c>
      <c r="R142" s="224">
        <f>Q142*H142</f>
        <v>0.084000000000000005</v>
      </c>
      <c r="S142" s="224">
        <v>0</v>
      </c>
      <c r="T142" s="225">
        <f>S142*H142</f>
        <v>0</v>
      </c>
      <c r="U142" s="39"/>
      <c r="V142" s="39"/>
      <c r="W142" s="39"/>
      <c r="X142" s="39"/>
      <c r="Y142" s="39"/>
      <c r="Z142" s="39"/>
      <c r="AA142" s="39"/>
      <c r="AB142" s="39"/>
      <c r="AC142" s="39"/>
      <c r="AD142" s="39"/>
      <c r="AE142" s="39"/>
      <c r="AR142" s="226" t="s">
        <v>275</v>
      </c>
      <c r="AT142" s="226" t="s">
        <v>266</v>
      </c>
      <c r="AU142" s="226" t="s">
        <v>91</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275</v>
      </c>
      <c r="BM142" s="226" t="s">
        <v>2216</v>
      </c>
    </row>
    <row r="143" s="2" customFormat="1" ht="16.5" customHeight="1">
      <c r="A143" s="39"/>
      <c r="B143" s="40"/>
      <c r="C143" s="215" t="s">
        <v>296</v>
      </c>
      <c r="D143" s="215" t="s">
        <v>195</v>
      </c>
      <c r="E143" s="216" t="s">
        <v>2217</v>
      </c>
      <c r="F143" s="217" t="s">
        <v>2218</v>
      </c>
      <c r="G143" s="218" t="s">
        <v>1251</v>
      </c>
      <c r="H143" s="219">
        <v>6</v>
      </c>
      <c r="I143" s="220"/>
      <c r="J143" s="221">
        <f>ROUND(I143*H143,2)</f>
        <v>0</v>
      </c>
      <c r="K143" s="217" t="s">
        <v>1086</v>
      </c>
      <c r="L143" s="45"/>
      <c r="M143" s="222" t="s">
        <v>44</v>
      </c>
      <c r="N143" s="223" t="s">
        <v>53</v>
      </c>
      <c r="O143" s="85"/>
      <c r="P143" s="224">
        <f>O143*H143</f>
        <v>0</v>
      </c>
      <c r="Q143" s="224">
        <v>0.0028300000000000001</v>
      </c>
      <c r="R143" s="224">
        <f>Q143*H143</f>
        <v>0.016980000000000002</v>
      </c>
      <c r="S143" s="224">
        <v>0</v>
      </c>
      <c r="T143" s="225">
        <f>S143*H143</f>
        <v>0</v>
      </c>
      <c r="U143" s="39"/>
      <c r="V143" s="39"/>
      <c r="W143" s="39"/>
      <c r="X143" s="39"/>
      <c r="Y143" s="39"/>
      <c r="Z143" s="39"/>
      <c r="AA143" s="39"/>
      <c r="AB143" s="39"/>
      <c r="AC143" s="39"/>
      <c r="AD143" s="39"/>
      <c r="AE143" s="39"/>
      <c r="AR143" s="226" t="s">
        <v>200</v>
      </c>
      <c r="AT143" s="226" t="s">
        <v>195</v>
      </c>
      <c r="AU143" s="226" t="s">
        <v>91</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200</v>
      </c>
      <c r="BM143" s="226" t="s">
        <v>2219</v>
      </c>
    </row>
    <row r="144" s="2" customFormat="1">
      <c r="A144" s="39"/>
      <c r="B144" s="40"/>
      <c r="C144" s="41"/>
      <c r="D144" s="248" t="s">
        <v>1088</v>
      </c>
      <c r="E144" s="41"/>
      <c r="F144" s="249" t="s">
        <v>2220</v>
      </c>
      <c r="G144" s="41"/>
      <c r="H144" s="41"/>
      <c r="I144" s="240"/>
      <c r="J144" s="41"/>
      <c r="K144" s="41"/>
      <c r="L144" s="45"/>
      <c r="M144" s="241"/>
      <c r="N144" s="242"/>
      <c r="O144" s="85"/>
      <c r="P144" s="85"/>
      <c r="Q144" s="85"/>
      <c r="R144" s="85"/>
      <c r="S144" s="85"/>
      <c r="T144" s="86"/>
      <c r="U144" s="39"/>
      <c r="V144" s="39"/>
      <c r="W144" s="39"/>
      <c r="X144" s="39"/>
      <c r="Y144" s="39"/>
      <c r="Z144" s="39"/>
      <c r="AA144" s="39"/>
      <c r="AB144" s="39"/>
      <c r="AC144" s="39"/>
      <c r="AD144" s="39"/>
      <c r="AE144" s="39"/>
      <c r="AT144" s="17" t="s">
        <v>1088</v>
      </c>
      <c r="AU144" s="17" t="s">
        <v>91</v>
      </c>
    </row>
    <row r="145" s="2" customFormat="1" ht="24.15" customHeight="1">
      <c r="A145" s="39"/>
      <c r="B145" s="40"/>
      <c r="C145" s="215" t="s">
        <v>300</v>
      </c>
      <c r="D145" s="215" t="s">
        <v>195</v>
      </c>
      <c r="E145" s="216" t="s">
        <v>2221</v>
      </c>
      <c r="F145" s="217" t="s">
        <v>2222</v>
      </c>
      <c r="G145" s="218" t="s">
        <v>2223</v>
      </c>
      <c r="H145" s="267"/>
      <c r="I145" s="220"/>
      <c r="J145" s="221">
        <f>ROUND(I145*H145,2)</f>
        <v>0</v>
      </c>
      <c r="K145" s="217" t="s">
        <v>1086</v>
      </c>
      <c r="L145" s="45"/>
      <c r="M145" s="222" t="s">
        <v>44</v>
      </c>
      <c r="N145" s="223" t="s">
        <v>53</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1067</v>
      </c>
      <c r="AT145" s="226" t="s">
        <v>195</v>
      </c>
      <c r="AU145" s="226" t="s">
        <v>91</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1067</v>
      </c>
      <c r="BM145" s="226" t="s">
        <v>2224</v>
      </c>
    </row>
    <row r="146" s="2" customFormat="1">
      <c r="A146" s="39"/>
      <c r="B146" s="40"/>
      <c r="C146" s="41"/>
      <c r="D146" s="248" t="s">
        <v>1088</v>
      </c>
      <c r="E146" s="41"/>
      <c r="F146" s="249" t="s">
        <v>2225</v>
      </c>
      <c r="G146" s="41"/>
      <c r="H146" s="41"/>
      <c r="I146" s="240"/>
      <c r="J146" s="41"/>
      <c r="K146" s="41"/>
      <c r="L146" s="45"/>
      <c r="M146" s="241"/>
      <c r="N146" s="242"/>
      <c r="O146" s="85"/>
      <c r="P146" s="85"/>
      <c r="Q146" s="85"/>
      <c r="R146" s="85"/>
      <c r="S146" s="85"/>
      <c r="T146" s="86"/>
      <c r="U146" s="39"/>
      <c r="V146" s="39"/>
      <c r="W146" s="39"/>
      <c r="X146" s="39"/>
      <c r="Y146" s="39"/>
      <c r="Z146" s="39"/>
      <c r="AA146" s="39"/>
      <c r="AB146" s="39"/>
      <c r="AC146" s="39"/>
      <c r="AD146" s="39"/>
      <c r="AE146" s="39"/>
      <c r="AT146" s="17" t="s">
        <v>1088</v>
      </c>
      <c r="AU146" s="17" t="s">
        <v>91</v>
      </c>
    </row>
    <row r="147" s="12" customFormat="1" ht="22.8" customHeight="1">
      <c r="A147" s="12"/>
      <c r="B147" s="199"/>
      <c r="C147" s="200"/>
      <c r="D147" s="201" t="s">
        <v>81</v>
      </c>
      <c r="E147" s="213" t="s">
        <v>2226</v>
      </c>
      <c r="F147" s="213" t="s">
        <v>2227</v>
      </c>
      <c r="G147" s="200"/>
      <c r="H147" s="200"/>
      <c r="I147" s="203"/>
      <c r="J147" s="214">
        <f>BK147</f>
        <v>0</v>
      </c>
      <c r="K147" s="200"/>
      <c r="L147" s="205"/>
      <c r="M147" s="206"/>
      <c r="N147" s="207"/>
      <c r="O147" s="207"/>
      <c r="P147" s="208">
        <f>SUM(P148:P179)</f>
        <v>0</v>
      </c>
      <c r="Q147" s="207"/>
      <c r="R147" s="208">
        <f>SUM(R148:R179)</f>
        <v>0.95399197999999996</v>
      </c>
      <c r="S147" s="207"/>
      <c r="T147" s="209">
        <f>SUM(T148:T179)</f>
        <v>0.23874000000000001</v>
      </c>
      <c r="U147" s="12"/>
      <c r="V147" s="12"/>
      <c r="W147" s="12"/>
      <c r="X147" s="12"/>
      <c r="Y147" s="12"/>
      <c r="Z147" s="12"/>
      <c r="AA147" s="12"/>
      <c r="AB147" s="12"/>
      <c r="AC147" s="12"/>
      <c r="AD147" s="12"/>
      <c r="AE147" s="12"/>
      <c r="AR147" s="210" t="s">
        <v>91</v>
      </c>
      <c r="AT147" s="211" t="s">
        <v>81</v>
      </c>
      <c r="AU147" s="211" t="s">
        <v>89</v>
      </c>
      <c r="AY147" s="210" t="s">
        <v>192</v>
      </c>
      <c r="BK147" s="212">
        <f>SUM(BK148:BK179)</f>
        <v>0</v>
      </c>
    </row>
    <row r="148" s="2" customFormat="1" ht="21.75" customHeight="1">
      <c r="A148" s="39"/>
      <c r="B148" s="40"/>
      <c r="C148" s="215" t="s">
        <v>304</v>
      </c>
      <c r="D148" s="215" t="s">
        <v>195</v>
      </c>
      <c r="E148" s="216" t="s">
        <v>2228</v>
      </c>
      <c r="F148" s="217" t="s">
        <v>2229</v>
      </c>
      <c r="G148" s="218" t="s">
        <v>1251</v>
      </c>
      <c r="H148" s="219">
        <v>79.579999999999998</v>
      </c>
      <c r="I148" s="220"/>
      <c r="J148" s="221">
        <f>ROUND(I148*H148,2)</f>
        <v>0</v>
      </c>
      <c r="K148" s="217" t="s">
        <v>1086</v>
      </c>
      <c r="L148" s="45"/>
      <c r="M148" s="222" t="s">
        <v>44</v>
      </c>
      <c r="N148" s="223" t="s">
        <v>53</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211</v>
      </c>
      <c r="AT148" s="226" t="s">
        <v>195</v>
      </c>
      <c r="AU148" s="226" t="s">
        <v>91</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211</v>
      </c>
      <c r="BM148" s="226" t="s">
        <v>2230</v>
      </c>
    </row>
    <row r="149" s="2" customFormat="1">
      <c r="A149" s="39"/>
      <c r="B149" s="40"/>
      <c r="C149" s="41"/>
      <c r="D149" s="248" t="s">
        <v>1088</v>
      </c>
      <c r="E149" s="41"/>
      <c r="F149" s="249" t="s">
        <v>2231</v>
      </c>
      <c r="G149" s="41"/>
      <c r="H149" s="41"/>
      <c r="I149" s="240"/>
      <c r="J149" s="41"/>
      <c r="K149" s="41"/>
      <c r="L149" s="45"/>
      <c r="M149" s="241"/>
      <c r="N149" s="242"/>
      <c r="O149" s="85"/>
      <c r="P149" s="85"/>
      <c r="Q149" s="85"/>
      <c r="R149" s="85"/>
      <c r="S149" s="85"/>
      <c r="T149" s="86"/>
      <c r="U149" s="39"/>
      <c r="V149" s="39"/>
      <c r="W149" s="39"/>
      <c r="X149" s="39"/>
      <c r="Y149" s="39"/>
      <c r="Z149" s="39"/>
      <c r="AA149" s="39"/>
      <c r="AB149" s="39"/>
      <c r="AC149" s="39"/>
      <c r="AD149" s="39"/>
      <c r="AE149" s="39"/>
      <c r="AT149" s="17" t="s">
        <v>1088</v>
      </c>
      <c r="AU149" s="17" t="s">
        <v>91</v>
      </c>
    </row>
    <row r="150" s="2" customFormat="1" ht="16.5" customHeight="1">
      <c r="A150" s="39"/>
      <c r="B150" s="40"/>
      <c r="C150" s="215" t="s">
        <v>308</v>
      </c>
      <c r="D150" s="215" t="s">
        <v>195</v>
      </c>
      <c r="E150" s="216" t="s">
        <v>2232</v>
      </c>
      <c r="F150" s="217" t="s">
        <v>2233</v>
      </c>
      <c r="G150" s="218" t="s">
        <v>1251</v>
      </c>
      <c r="H150" s="219">
        <v>79.579999999999998</v>
      </c>
      <c r="I150" s="220"/>
      <c r="J150" s="221">
        <f>ROUND(I150*H150,2)</f>
        <v>0</v>
      </c>
      <c r="K150" s="217" t="s">
        <v>1086</v>
      </c>
      <c r="L150" s="45"/>
      <c r="M150" s="222" t="s">
        <v>44</v>
      </c>
      <c r="N150" s="223" t="s">
        <v>53</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211</v>
      </c>
      <c r="AT150" s="226" t="s">
        <v>195</v>
      </c>
      <c r="AU150" s="226" t="s">
        <v>91</v>
      </c>
      <c r="AY150" s="17" t="s">
        <v>192</v>
      </c>
      <c r="BE150" s="227">
        <f>IF(N150="základní",J150,0)</f>
        <v>0</v>
      </c>
      <c r="BF150" s="227">
        <f>IF(N150="snížená",J150,0)</f>
        <v>0</v>
      </c>
      <c r="BG150" s="227">
        <f>IF(N150="zákl. přenesená",J150,0)</f>
        <v>0</v>
      </c>
      <c r="BH150" s="227">
        <f>IF(N150="sníž. přenesená",J150,0)</f>
        <v>0</v>
      </c>
      <c r="BI150" s="227">
        <f>IF(N150="nulová",J150,0)</f>
        <v>0</v>
      </c>
      <c r="BJ150" s="17" t="s">
        <v>89</v>
      </c>
      <c r="BK150" s="227">
        <f>ROUND(I150*H150,2)</f>
        <v>0</v>
      </c>
      <c r="BL150" s="17" t="s">
        <v>211</v>
      </c>
      <c r="BM150" s="226" t="s">
        <v>2234</v>
      </c>
    </row>
    <row r="151" s="2" customFormat="1">
      <c r="A151" s="39"/>
      <c r="B151" s="40"/>
      <c r="C151" s="41"/>
      <c r="D151" s="248" t="s">
        <v>1088</v>
      </c>
      <c r="E151" s="41"/>
      <c r="F151" s="249" t="s">
        <v>2235</v>
      </c>
      <c r="G151" s="41"/>
      <c r="H151" s="41"/>
      <c r="I151" s="240"/>
      <c r="J151" s="41"/>
      <c r="K151" s="41"/>
      <c r="L151" s="45"/>
      <c r="M151" s="241"/>
      <c r="N151" s="242"/>
      <c r="O151" s="85"/>
      <c r="P151" s="85"/>
      <c r="Q151" s="85"/>
      <c r="R151" s="85"/>
      <c r="S151" s="85"/>
      <c r="T151" s="86"/>
      <c r="U151" s="39"/>
      <c r="V151" s="39"/>
      <c r="W151" s="39"/>
      <c r="X151" s="39"/>
      <c r="Y151" s="39"/>
      <c r="Z151" s="39"/>
      <c r="AA151" s="39"/>
      <c r="AB151" s="39"/>
      <c r="AC151" s="39"/>
      <c r="AD151" s="39"/>
      <c r="AE151" s="39"/>
      <c r="AT151" s="17" t="s">
        <v>1088</v>
      </c>
      <c r="AU151" s="17" t="s">
        <v>91</v>
      </c>
    </row>
    <row r="152" s="2" customFormat="1" ht="16.5" customHeight="1">
      <c r="A152" s="39"/>
      <c r="B152" s="40"/>
      <c r="C152" s="215" t="s">
        <v>312</v>
      </c>
      <c r="D152" s="215" t="s">
        <v>195</v>
      </c>
      <c r="E152" s="216" t="s">
        <v>2236</v>
      </c>
      <c r="F152" s="217" t="s">
        <v>2237</v>
      </c>
      <c r="G152" s="218" t="s">
        <v>1251</v>
      </c>
      <c r="H152" s="219">
        <v>79.579999999999998</v>
      </c>
      <c r="I152" s="220"/>
      <c r="J152" s="221">
        <f>ROUND(I152*H152,2)</f>
        <v>0</v>
      </c>
      <c r="K152" s="217" t="s">
        <v>1086</v>
      </c>
      <c r="L152" s="45"/>
      <c r="M152" s="222" t="s">
        <v>44</v>
      </c>
      <c r="N152" s="223" t="s">
        <v>53</v>
      </c>
      <c r="O152" s="85"/>
      <c r="P152" s="224">
        <f>O152*H152</f>
        <v>0</v>
      </c>
      <c r="Q152" s="224">
        <v>3.0000000000000001E-05</v>
      </c>
      <c r="R152" s="224">
        <f>Q152*H152</f>
        <v>0.0023874</v>
      </c>
      <c r="S152" s="224">
        <v>0</v>
      </c>
      <c r="T152" s="225">
        <f>S152*H152</f>
        <v>0</v>
      </c>
      <c r="U152" s="39"/>
      <c r="V152" s="39"/>
      <c r="W152" s="39"/>
      <c r="X152" s="39"/>
      <c r="Y152" s="39"/>
      <c r="Z152" s="39"/>
      <c r="AA152" s="39"/>
      <c r="AB152" s="39"/>
      <c r="AC152" s="39"/>
      <c r="AD152" s="39"/>
      <c r="AE152" s="39"/>
      <c r="AR152" s="226" t="s">
        <v>211</v>
      </c>
      <c r="AT152" s="226" t="s">
        <v>195</v>
      </c>
      <c r="AU152" s="226" t="s">
        <v>91</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211</v>
      </c>
      <c r="BM152" s="226" t="s">
        <v>2238</v>
      </c>
    </row>
    <row r="153" s="2" customFormat="1">
      <c r="A153" s="39"/>
      <c r="B153" s="40"/>
      <c r="C153" s="41"/>
      <c r="D153" s="248" t="s">
        <v>1088</v>
      </c>
      <c r="E153" s="41"/>
      <c r="F153" s="249" t="s">
        <v>2239</v>
      </c>
      <c r="G153" s="41"/>
      <c r="H153" s="41"/>
      <c r="I153" s="240"/>
      <c r="J153" s="41"/>
      <c r="K153" s="41"/>
      <c r="L153" s="45"/>
      <c r="M153" s="241"/>
      <c r="N153" s="242"/>
      <c r="O153" s="85"/>
      <c r="P153" s="85"/>
      <c r="Q153" s="85"/>
      <c r="R153" s="85"/>
      <c r="S153" s="85"/>
      <c r="T153" s="86"/>
      <c r="U153" s="39"/>
      <c r="V153" s="39"/>
      <c r="W153" s="39"/>
      <c r="X153" s="39"/>
      <c r="Y153" s="39"/>
      <c r="Z153" s="39"/>
      <c r="AA153" s="39"/>
      <c r="AB153" s="39"/>
      <c r="AC153" s="39"/>
      <c r="AD153" s="39"/>
      <c r="AE153" s="39"/>
      <c r="AT153" s="17" t="s">
        <v>1088</v>
      </c>
      <c r="AU153" s="17" t="s">
        <v>91</v>
      </c>
    </row>
    <row r="154" s="2" customFormat="1" ht="16.5" customHeight="1">
      <c r="A154" s="39"/>
      <c r="B154" s="40"/>
      <c r="C154" s="215" t="s">
        <v>316</v>
      </c>
      <c r="D154" s="215" t="s">
        <v>195</v>
      </c>
      <c r="E154" s="216" t="s">
        <v>2240</v>
      </c>
      <c r="F154" s="217" t="s">
        <v>2241</v>
      </c>
      <c r="G154" s="218" t="s">
        <v>1251</v>
      </c>
      <c r="H154" s="219">
        <v>79.579999999999998</v>
      </c>
      <c r="I154" s="220"/>
      <c r="J154" s="221">
        <f>ROUND(I154*H154,2)</f>
        <v>0</v>
      </c>
      <c r="K154" s="217" t="s">
        <v>1086</v>
      </c>
      <c r="L154" s="45"/>
      <c r="M154" s="222" t="s">
        <v>44</v>
      </c>
      <c r="N154" s="223" t="s">
        <v>53</v>
      </c>
      <c r="O154" s="85"/>
      <c r="P154" s="224">
        <f>O154*H154</f>
        <v>0</v>
      </c>
      <c r="Q154" s="224">
        <v>0.00020000000000000001</v>
      </c>
      <c r="R154" s="224">
        <f>Q154*H154</f>
        <v>0.015916</v>
      </c>
      <c r="S154" s="224">
        <v>0</v>
      </c>
      <c r="T154" s="225">
        <f>S154*H154</f>
        <v>0</v>
      </c>
      <c r="U154" s="39"/>
      <c r="V154" s="39"/>
      <c r="W154" s="39"/>
      <c r="X154" s="39"/>
      <c r="Y154" s="39"/>
      <c r="Z154" s="39"/>
      <c r="AA154" s="39"/>
      <c r="AB154" s="39"/>
      <c r="AC154" s="39"/>
      <c r="AD154" s="39"/>
      <c r="AE154" s="39"/>
      <c r="AR154" s="226" t="s">
        <v>211</v>
      </c>
      <c r="AT154" s="226" t="s">
        <v>195</v>
      </c>
      <c r="AU154" s="226" t="s">
        <v>91</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211</v>
      </c>
      <c r="BM154" s="226" t="s">
        <v>2242</v>
      </c>
    </row>
    <row r="155" s="2" customFormat="1">
      <c r="A155" s="39"/>
      <c r="B155" s="40"/>
      <c r="C155" s="41"/>
      <c r="D155" s="248" t="s">
        <v>1088</v>
      </c>
      <c r="E155" s="41"/>
      <c r="F155" s="249" t="s">
        <v>2243</v>
      </c>
      <c r="G155" s="41"/>
      <c r="H155" s="41"/>
      <c r="I155" s="240"/>
      <c r="J155" s="41"/>
      <c r="K155" s="41"/>
      <c r="L155" s="45"/>
      <c r="M155" s="241"/>
      <c r="N155" s="242"/>
      <c r="O155" s="85"/>
      <c r="P155" s="85"/>
      <c r="Q155" s="85"/>
      <c r="R155" s="85"/>
      <c r="S155" s="85"/>
      <c r="T155" s="86"/>
      <c r="U155" s="39"/>
      <c r="V155" s="39"/>
      <c r="W155" s="39"/>
      <c r="X155" s="39"/>
      <c r="Y155" s="39"/>
      <c r="Z155" s="39"/>
      <c r="AA155" s="39"/>
      <c r="AB155" s="39"/>
      <c r="AC155" s="39"/>
      <c r="AD155" s="39"/>
      <c r="AE155" s="39"/>
      <c r="AT155" s="17" t="s">
        <v>1088</v>
      </c>
      <c r="AU155" s="17" t="s">
        <v>91</v>
      </c>
    </row>
    <row r="156" s="2" customFormat="1" ht="21.75" customHeight="1">
      <c r="A156" s="39"/>
      <c r="B156" s="40"/>
      <c r="C156" s="215" t="s">
        <v>320</v>
      </c>
      <c r="D156" s="215" t="s">
        <v>195</v>
      </c>
      <c r="E156" s="216" t="s">
        <v>2244</v>
      </c>
      <c r="F156" s="217" t="s">
        <v>2245</v>
      </c>
      <c r="G156" s="218" t="s">
        <v>1251</v>
      </c>
      <c r="H156" s="219">
        <v>79.579999999999998</v>
      </c>
      <c r="I156" s="220"/>
      <c r="J156" s="221">
        <f>ROUND(I156*H156,2)</f>
        <v>0</v>
      </c>
      <c r="K156" s="217" t="s">
        <v>1086</v>
      </c>
      <c r="L156" s="45"/>
      <c r="M156" s="222" t="s">
        <v>44</v>
      </c>
      <c r="N156" s="223" t="s">
        <v>53</v>
      </c>
      <c r="O156" s="85"/>
      <c r="P156" s="224">
        <f>O156*H156</f>
        <v>0</v>
      </c>
      <c r="Q156" s="224">
        <v>0.0075799999999999999</v>
      </c>
      <c r="R156" s="224">
        <f>Q156*H156</f>
        <v>0.60321639999999999</v>
      </c>
      <c r="S156" s="224">
        <v>0</v>
      </c>
      <c r="T156" s="225">
        <f>S156*H156</f>
        <v>0</v>
      </c>
      <c r="U156" s="39"/>
      <c r="V156" s="39"/>
      <c r="W156" s="39"/>
      <c r="X156" s="39"/>
      <c r="Y156" s="39"/>
      <c r="Z156" s="39"/>
      <c r="AA156" s="39"/>
      <c r="AB156" s="39"/>
      <c r="AC156" s="39"/>
      <c r="AD156" s="39"/>
      <c r="AE156" s="39"/>
      <c r="AR156" s="226" t="s">
        <v>211</v>
      </c>
      <c r="AT156" s="226" t="s">
        <v>195</v>
      </c>
      <c r="AU156" s="226" t="s">
        <v>91</v>
      </c>
      <c r="AY156" s="17" t="s">
        <v>192</v>
      </c>
      <c r="BE156" s="227">
        <f>IF(N156="základní",J156,0)</f>
        <v>0</v>
      </c>
      <c r="BF156" s="227">
        <f>IF(N156="snížená",J156,0)</f>
        <v>0</v>
      </c>
      <c r="BG156" s="227">
        <f>IF(N156="zákl. přenesená",J156,0)</f>
        <v>0</v>
      </c>
      <c r="BH156" s="227">
        <f>IF(N156="sníž. přenesená",J156,0)</f>
        <v>0</v>
      </c>
      <c r="BI156" s="227">
        <f>IF(N156="nulová",J156,0)</f>
        <v>0</v>
      </c>
      <c r="BJ156" s="17" t="s">
        <v>89</v>
      </c>
      <c r="BK156" s="227">
        <f>ROUND(I156*H156,2)</f>
        <v>0</v>
      </c>
      <c r="BL156" s="17" t="s">
        <v>211</v>
      </c>
      <c r="BM156" s="226" t="s">
        <v>2246</v>
      </c>
    </row>
    <row r="157" s="2" customFormat="1">
      <c r="A157" s="39"/>
      <c r="B157" s="40"/>
      <c r="C157" s="41"/>
      <c r="D157" s="248" t="s">
        <v>1088</v>
      </c>
      <c r="E157" s="41"/>
      <c r="F157" s="249" t="s">
        <v>2247</v>
      </c>
      <c r="G157" s="41"/>
      <c r="H157" s="41"/>
      <c r="I157" s="240"/>
      <c r="J157" s="41"/>
      <c r="K157" s="41"/>
      <c r="L157" s="45"/>
      <c r="M157" s="241"/>
      <c r="N157" s="242"/>
      <c r="O157" s="85"/>
      <c r="P157" s="85"/>
      <c r="Q157" s="85"/>
      <c r="R157" s="85"/>
      <c r="S157" s="85"/>
      <c r="T157" s="86"/>
      <c r="U157" s="39"/>
      <c r="V157" s="39"/>
      <c r="W157" s="39"/>
      <c r="X157" s="39"/>
      <c r="Y157" s="39"/>
      <c r="Z157" s="39"/>
      <c r="AA157" s="39"/>
      <c r="AB157" s="39"/>
      <c r="AC157" s="39"/>
      <c r="AD157" s="39"/>
      <c r="AE157" s="39"/>
      <c r="AT157" s="17" t="s">
        <v>1088</v>
      </c>
      <c r="AU157" s="17" t="s">
        <v>91</v>
      </c>
    </row>
    <row r="158" s="2" customFormat="1" ht="16.5" customHeight="1">
      <c r="A158" s="39"/>
      <c r="B158" s="40"/>
      <c r="C158" s="215" t="s">
        <v>324</v>
      </c>
      <c r="D158" s="215" t="s">
        <v>195</v>
      </c>
      <c r="E158" s="216" t="s">
        <v>2248</v>
      </c>
      <c r="F158" s="217" t="s">
        <v>2249</v>
      </c>
      <c r="G158" s="218" t="s">
        <v>1251</v>
      </c>
      <c r="H158" s="219">
        <v>79.579999999999998</v>
      </c>
      <c r="I158" s="220"/>
      <c r="J158" s="221">
        <f>ROUND(I158*H158,2)</f>
        <v>0</v>
      </c>
      <c r="K158" s="217" t="s">
        <v>1086</v>
      </c>
      <c r="L158" s="45"/>
      <c r="M158" s="222" t="s">
        <v>44</v>
      </c>
      <c r="N158" s="223" t="s">
        <v>53</v>
      </c>
      <c r="O158" s="85"/>
      <c r="P158" s="224">
        <f>O158*H158</f>
        <v>0</v>
      </c>
      <c r="Q158" s="224">
        <v>0</v>
      </c>
      <c r="R158" s="224">
        <f>Q158*H158</f>
        <v>0</v>
      </c>
      <c r="S158" s="224">
        <v>0.0030000000000000001</v>
      </c>
      <c r="T158" s="225">
        <f>S158*H158</f>
        <v>0.23874000000000001</v>
      </c>
      <c r="U158" s="39"/>
      <c r="V158" s="39"/>
      <c r="W158" s="39"/>
      <c r="X158" s="39"/>
      <c r="Y158" s="39"/>
      <c r="Z158" s="39"/>
      <c r="AA158" s="39"/>
      <c r="AB158" s="39"/>
      <c r="AC158" s="39"/>
      <c r="AD158" s="39"/>
      <c r="AE158" s="39"/>
      <c r="AR158" s="226" t="s">
        <v>89</v>
      </c>
      <c r="AT158" s="226" t="s">
        <v>195</v>
      </c>
      <c r="AU158" s="226" t="s">
        <v>91</v>
      </c>
      <c r="AY158" s="17" t="s">
        <v>192</v>
      </c>
      <c r="BE158" s="227">
        <f>IF(N158="základní",J158,0)</f>
        <v>0</v>
      </c>
      <c r="BF158" s="227">
        <f>IF(N158="snížená",J158,0)</f>
        <v>0</v>
      </c>
      <c r="BG158" s="227">
        <f>IF(N158="zákl. přenesená",J158,0)</f>
        <v>0</v>
      </c>
      <c r="BH158" s="227">
        <f>IF(N158="sníž. přenesená",J158,0)</f>
        <v>0</v>
      </c>
      <c r="BI158" s="227">
        <f>IF(N158="nulová",J158,0)</f>
        <v>0</v>
      </c>
      <c r="BJ158" s="17" t="s">
        <v>89</v>
      </c>
      <c r="BK158" s="227">
        <f>ROUND(I158*H158,2)</f>
        <v>0</v>
      </c>
      <c r="BL158" s="17" t="s">
        <v>89</v>
      </c>
      <c r="BM158" s="226" t="s">
        <v>2250</v>
      </c>
    </row>
    <row r="159" s="2" customFormat="1">
      <c r="A159" s="39"/>
      <c r="B159" s="40"/>
      <c r="C159" s="41"/>
      <c r="D159" s="248" t="s">
        <v>1088</v>
      </c>
      <c r="E159" s="41"/>
      <c r="F159" s="249" t="s">
        <v>2251</v>
      </c>
      <c r="G159" s="41"/>
      <c r="H159" s="41"/>
      <c r="I159" s="240"/>
      <c r="J159" s="41"/>
      <c r="K159" s="41"/>
      <c r="L159" s="45"/>
      <c r="M159" s="241"/>
      <c r="N159" s="242"/>
      <c r="O159" s="85"/>
      <c r="P159" s="85"/>
      <c r="Q159" s="85"/>
      <c r="R159" s="85"/>
      <c r="S159" s="85"/>
      <c r="T159" s="86"/>
      <c r="U159" s="39"/>
      <c r="V159" s="39"/>
      <c r="W159" s="39"/>
      <c r="X159" s="39"/>
      <c r="Y159" s="39"/>
      <c r="Z159" s="39"/>
      <c r="AA159" s="39"/>
      <c r="AB159" s="39"/>
      <c r="AC159" s="39"/>
      <c r="AD159" s="39"/>
      <c r="AE159" s="39"/>
      <c r="AT159" s="17" t="s">
        <v>1088</v>
      </c>
      <c r="AU159" s="17" t="s">
        <v>91</v>
      </c>
    </row>
    <row r="160" s="2" customFormat="1" ht="16.5" customHeight="1">
      <c r="A160" s="39"/>
      <c r="B160" s="40"/>
      <c r="C160" s="215" t="s">
        <v>328</v>
      </c>
      <c r="D160" s="215" t="s">
        <v>195</v>
      </c>
      <c r="E160" s="216" t="s">
        <v>2252</v>
      </c>
      <c r="F160" s="217" t="s">
        <v>2253</v>
      </c>
      <c r="G160" s="218" t="s">
        <v>1251</v>
      </c>
      <c r="H160" s="219">
        <v>47.600000000000001</v>
      </c>
      <c r="I160" s="220"/>
      <c r="J160" s="221">
        <f>ROUND(I160*H160,2)</f>
        <v>0</v>
      </c>
      <c r="K160" s="217" t="s">
        <v>1086</v>
      </c>
      <c r="L160" s="45"/>
      <c r="M160" s="222" t="s">
        <v>44</v>
      </c>
      <c r="N160" s="223" t="s">
        <v>53</v>
      </c>
      <c r="O160" s="85"/>
      <c r="P160" s="224">
        <f>O160*H160</f>
        <v>0</v>
      </c>
      <c r="Q160" s="224">
        <v>0.00029999999999999997</v>
      </c>
      <c r="R160" s="224">
        <f>Q160*H160</f>
        <v>0.014279999999999999</v>
      </c>
      <c r="S160" s="224">
        <v>0</v>
      </c>
      <c r="T160" s="225">
        <f>S160*H160</f>
        <v>0</v>
      </c>
      <c r="U160" s="39"/>
      <c r="V160" s="39"/>
      <c r="W160" s="39"/>
      <c r="X160" s="39"/>
      <c r="Y160" s="39"/>
      <c r="Z160" s="39"/>
      <c r="AA160" s="39"/>
      <c r="AB160" s="39"/>
      <c r="AC160" s="39"/>
      <c r="AD160" s="39"/>
      <c r="AE160" s="39"/>
      <c r="AR160" s="226" t="s">
        <v>200</v>
      </c>
      <c r="AT160" s="226" t="s">
        <v>195</v>
      </c>
      <c r="AU160" s="226" t="s">
        <v>91</v>
      </c>
      <c r="AY160" s="17" t="s">
        <v>192</v>
      </c>
      <c r="BE160" s="227">
        <f>IF(N160="základní",J160,0)</f>
        <v>0</v>
      </c>
      <c r="BF160" s="227">
        <f>IF(N160="snížená",J160,0)</f>
        <v>0</v>
      </c>
      <c r="BG160" s="227">
        <f>IF(N160="zákl. přenesená",J160,0)</f>
        <v>0</v>
      </c>
      <c r="BH160" s="227">
        <f>IF(N160="sníž. přenesená",J160,0)</f>
        <v>0</v>
      </c>
      <c r="BI160" s="227">
        <f>IF(N160="nulová",J160,0)</f>
        <v>0</v>
      </c>
      <c r="BJ160" s="17" t="s">
        <v>89</v>
      </c>
      <c r="BK160" s="227">
        <f>ROUND(I160*H160,2)</f>
        <v>0</v>
      </c>
      <c r="BL160" s="17" t="s">
        <v>200</v>
      </c>
      <c r="BM160" s="226" t="s">
        <v>2254</v>
      </c>
    </row>
    <row r="161" s="2" customFormat="1">
      <c r="A161" s="39"/>
      <c r="B161" s="40"/>
      <c r="C161" s="41"/>
      <c r="D161" s="248" t="s">
        <v>1088</v>
      </c>
      <c r="E161" s="41"/>
      <c r="F161" s="249" t="s">
        <v>2255</v>
      </c>
      <c r="G161" s="41"/>
      <c r="H161" s="41"/>
      <c r="I161" s="240"/>
      <c r="J161" s="41"/>
      <c r="K161" s="41"/>
      <c r="L161" s="45"/>
      <c r="M161" s="241"/>
      <c r="N161" s="242"/>
      <c r="O161" s="85"/>
      <c r="P161" s="85"/>
      <c r="Q161" s="85"/>
      <c r="R161" s="85"/>
      <c r="S161" s="85"/>
      <c r="T161" s="86"/>
      <c r="U161" s="39"/>
      <c r="V161" s="39"/>
      <c r="W161" s="39"/>
      <c r="X161" s="39"/>
      <c r="Y161" s="39"/>
      <c r="Z161" s="39"/>
      <c r="AA161" s="39"/>
      <c r="AB161" s="39"/>
      <c r="AC161" s="39"/>
      <c r="AD161" s="39"/>
      <c r="AE161" s="39"/>
      <c r="AT161" s="17" t="s">
        <v>1088</v>
      </c>
      <c r="AU161" s="17" t="s">
        <v>91</v>
      </c>
    </row>
    <row r="162" s="2" customFormat="1" ht="16.5" customHeight="1">
      <c r="A162" s="39"/>
      <c r="B162" s="40"/>
      <c r="C162" s="228" t="s">
        <v>332</v>
      </c>
      <c r="D162" s="228" t="s">
        <v>266</v>
      </c>
      <c r="E162" s="229" t="s">
        <v>2256</v>
      </c>
      <c r="F162" s="230" t="s">
        <v>2257</v>
      </c>
      <c r="G162" s="231" t="s">
        <v>1251</v>
      </c>
      <c r="H162" s="232">
        <v>61.673999999999999</v>
      </c>
      <c r="I162" s="233"/>
      <c r="J162" s="234">
        <f>ROUND(I162*H162,2)</f>
        <v>0</v>
      </c>
      <c r="K162" s="230" t="s">
        <v>1086</v>
      </c>
      <c r="L162" s="235"/>
      <c r="M162" s="236" t="s">
        <v>44</v>
      </c>
      <c r="N162" s="237" t="s">
        <v>53</v>
      </c>
      <c r="O162" s="85"/>
      <c r="P162" s="224">
        <f>O162*H162</f>
        <v>0</v>
      </c>
      <c r="Q162" s="224">
        <v>0.00264</v>
      </c>
      <c r="R162" s="224">
        <f>Q162*H162</f>
        <v>0.16281936</v>
      </c>
      <c r="S162" s="224">
        <v>0</v>
      </c>
      <c r="T162" s="225">
        <f>S162*H162</f>
        <v>0</v>
      </c>
      <c r="U162" s="39"/>
      <c r="V162" s="39"/>
      <c r="W162" s="39"/>
      <c r="X162" s="39"/>
      <c r="Y162" s="39"/>
      <c r="Z162" s="39"/>
      <c r="AA162" s="39"/>
      <c r="AB162" s="39"/>
      <c r="AC162" s="39"/>
      <c r="AD162" s="39"/>
      <c r="AE162" s="39"/>
      <c r="AR162" s="226" t="s">
        <v>269</v>
      </c>
      <c r="AT162" s="226" t="s">
        <v>266</v>
      </c>
      <c r="AU162" s="226" t="s">
        <v>91</v>
      </c>
      <c r="AY162" s="17" t="s">
        <v>192</v>
      </c>
      <c r="BE162" s="227">
        <f>IF(N162="základní",J162,0)</f>
        <v>0</v>
      </c>
      <c r="BF162" s="227">
        <f>IF(N162="snížená",J162,0)</f>
        <v>0</v>
      </c>
      <c r="BG162" s="227">
        <f>IF(N162="zákl. přenesená",J162,0)</f>
        <v>0</v>
      </c>
      <c r="BH162" s="227">
        <f>IF(N162="sníž. přenesená",J162,0)</f>
        <v>0</v>
      </c>
      <c r="BI162" s="227">
        <f>IF(N162="nulová",J162,0)</f>
        <v>0</v>
      </c>
      <c r="BJ162" s="17" t="s">
        <v>89</v>
      </c>
      <c r="BK162" s="227">
        <f>ROUND(I162*H162,2)</f>
        <v>0</v>
      </c>
      <c r="BL162" s="17" t="s">
        <v>270</v>
      </c>
      <c r="BM162" s="226" t="s">
        <v>2258</v>
      </c>
    </row>
    <row r="163" s="13" customFormat="1">
      <c r="A163" s="13"/>
      <c r="B163" s="253"/>
      <c r="C163" s="254"/>
      <c r="D163" s="238" t="s">
        <v>1266</v>
      </c>
      <c r="E163" s="254"/>
      <c r="F163" s="255" t="s">
        <v>2259</v>
      </c>
      <c r="G163" s="254"/>
      <c r="H163" s="256">
        <v>61.673999999999999</v>
      </c>
      <c r="I163" s="257"/>
      <c r="J163" s="254"/>
      <c r="K163" s="254"/>
      <c r="L163" s="258"/>
      <c r="M163" s="259"/>
      <c r="N163" s="260"/>
      <c r="O163" s="260"/>
      <c r="P163" s="260"/>
      <c r="Q163" s="260"/>
      <c r="R163" s="260"/>
      <c r="S163" s="260"/>
      <c r="T163" s="261"/>
      <c r="U163" s="13"/>
      <c r="V163" s="13"/>
      <c r="W163" s="13"/>
      <c r="X163" s="13"/>
      <c r="Y163" s="13"/>
      <c r="Z163" s="13"/>
      <c r="AA163" s="13"/>
      <c r="AB163" s="13"/>
      <c r="AC163" s="13"/>
      <c r="AD163" s="13"/>
      <c r="AE163" s="13"/>
      <c r="AT163" s="262" t="s">
        <v>1266</v>
      </c>
      <c r="AU163" s="262" t="s">
        <v>91</v>
      </c>
      <c r="AV163" s="13" t="s">
        <v>91</v>
      </c>
      <c r="AW163" s="13" t="s">
        <v>4</v>
      </c>
      <c r="AX163" s="13" t="s">
        <v>89</v>
      </c>
      <c r="AY163" s="262" t="s">
        <v>192</v>
      </c>
    </row>
    <row r="164" s="2" customFormat="1" ht="16.5" customHeight="1">
      <c r="A164" s="39"/>
      <c r="B164" s="40"/>
      <c r="C164" s="215" t="s">
        <v>336</v>
      </c>
      <c r="D164" s="215" t="s">
        <v>195</v>
      </c>
      <c r="E164" s="216" t="s">
        <v>2260</v>
      </c>
      <c r="F164" s="217" t="s">
        <v>2261</v>
      </c>
      <c r="G164" s="218" t="s">
        <v>1251</v>
      </c>
      <c r="H164" s="219">
        <v>31.98</v>
      </c>
      <c r="I164" s="220"/>
      <c r="J164" s="221">
        <f>ROUND(I164*H164,2)</f>
        <v>0</v>
      </c>
      <c r="K164" s="217" t="s">
        <v>1086</v>
      </c>
      <c r="L164" s="45"/>
      <c r="M164" s="222" t="s">
        <v>44</v>
      </c>
      <c r="N164" s="223" t="s">
        <v>53</v>
      </c>
      <c r="O164" s="85"/>
      <c r="P164" s="224">
        <f>O164*H164</f>
        <v>0</v>
      </c>
      <c r="Q164" s="224">
        <v>0.00040000000000000002</v>
      </c>
      <c r="R164" s="224">
        <f>Q164*H164</f>
        <v>0.012792000000000001</v>
      </c>
      <c r="S164" s="224">
        <v>0</v>
      </c>
      <c r="T164" s="225">
        <f>S164*H164</f>
        <v>0</v>
      </c>
      <c r="U164" s="39"/>
      <c r="V164" s="39"/>
      <c r="W164" s="39"/>
      <c r="X164" s="39"/>
      <c r="Y164" s="39"/>
      <c r="Z164" s="39"/>
      <c r="AA164" s="39"/>
      <c r="AB164" s="39"/>
      <c r="AC164" s="39"/>
      <c r="AD164" s="39"/>
      <c r="AE164" s="39"/>
      <c r="AR164" s="226" t="s">
        <v>200</v>
      </c>
      <c r="AT164" s="226" t="s">
        <v>195</v>
      </c>
      <c r="AU164" s="226" t="s">
        <v>91</v>
      </c>
      <c r="AY164" s="17" t="s">
        <v>192</v>
      </c>
      <c r="BE164" s="227">
        <f>IF(N164="základní",J164,0)</f>
        <v>0</v>
      </c>
      <c r="BF164" s="227">
        <f>IF(N164="snížená",J164,0)</f>
        <v>0</v>
      </c>
      <c r="BG164" s="227">
        <f>IF(N164="zákl. přenesená",J164,0)</f>
        <v>0</v>
      </c>
      <c r="BH164" s="227">
        <f>IF(N164="sníž. přenesená",J164,0)</f>
        <v>0</v>
      </c>
      <c r="BI164" s="227">
        <f>IF(N164="nulová",J164,0)</f>
        <v>0</v>
      </c>
      <c r="BJ164" s="17" t="s">
        <v>89</v>
      </c>
      <c r="BK164" s="227">
        <f>ROUND(I164*H164,2)</f>
        <v>0</v>
      </c>
      <c r="BL164" s="17" t="s">
        <v>200</v>
      </c>
      <c r="BM164" s="226" t="s">
        <v>2262</v>
      </c>
    </row>
    <row r="165" s="2" customFormat="1">
      <c r="A165" s="39"/>
      <c r="B165" s="40"/>
      <c r="C165" s="41"/>
      <c r="D165" s="248" t="s">
        <v>1088</v>
      </c>
      <c r="E165" s="41"/>
      <c r="F165" s="249" t="s">
        <v>2263</v>
      </c>
      <c r="G165" s="41"/>
      <c r="H165" s="41"/>
      <c r="I165" s="240"/>
      <c r="J165" s="41"/>
      <c r="K165" s="41"/>
      <c r="L165" s="45"/>
      <c r="M165" s="241"/>
      <c r="N165" s="242"/>
      <c r="O165" s="85"/>
      <c r="P165" s="85"/>
      <c r="Q165" s="85"/>
      <c r="R165" s="85"/>
      <c r="S165" s="85"/>
      <c r="T165" s="86"/>
      <c r="U165" s="39"/>
      <c r="V165" s="39"/>
      <c r="W165" s="39"/>
      <c r="X165" s="39"/>
      <c r="Y165" s="39"/>
      <c r="Z165" s="39"/>
      <c r="AA165" s="39"/>
      <c r="AB165" s="39"/>
      <c r="AC165" s="39"/>
      <c r="AD165" s="39"/>
      <c r="AE165" s="39"/>
      <c r="AT165" s="17" t="s">
        <v>1088</v>
      </c>
      <c r="AU165" s="17" t="s">
        <v>91</v>
      </c>
    </row>
    <row r="166" s="2" customFormat="1" ht="16.5" customHeight="1">
      <c r="A166" s="39"/>
      <c r="B166" s="40"/>
      <c r="C166" s="228" t="s">
        <v>340</v>
      </c>
      <c r="D166" s="228" t="s">
        <v>266</v>
      </c>
      <c r="E166" s="229" t="s">
        <v>2264</v>
      </c>
      <c r="F166" s="230" t="s">
        <v>2265</v>
      </c>
      <c r="G166" s="231" t="s">
        <v>1251</v>
      </c>
      <c r="H166" s="232">
        <v>41.322000000000003</v>
      </c>
      <c r="I166" s="233"/>
      <c r="J166" s="234">
        <f>ROUND(I166*H166,2)</f>
        <v>0</v>
      </c>
      <c r="K166" s="230" t="s">
        <v>1086</v>
      </c>
      <c r="L166" s="235"/>
      <c r="M166" s="236" t="s">
        <v>44</v>
      </c>
      <c r="N166" s="237" t="s">
        <v>53</v>
      </c>
      <c r="O166" s="85"/>
      <c r="P166" s="224">
        <f>O166*H166</f>
        <v>0</v>
      </c>
      <c r="Q166" s="224">
        <v>0.0025999999999999999</v>
      </c>
      <c r="R166" s="224">
        <f>Q166*H166</f>
        <v>0.1074372</v>
      </c>
      <c r="S166" s="224">
        <v>0</v>
      </c>
      <c r="T166" s="225">
        <f>S166*H166</f>
        <v>0</v>
      </c>
      <c r="U166" s="39"/>
      <c r="V166" s="39"/>
      <c r="W166" s="39"/>
      <c r="X166" s="39"/>
      <c r="Y166" s="39"/>
      <c r="Z166" s="39"/>
      <c r="AA166" s="39"/>
      <c r="AB166" s="39"/>
      <c r="AC166" s="39"/>
      <c r="AD166" s="39"/>
      <c r="AE166" s="39"/>
      <c r="AR166" s="226" t="s">
        <v>269</v>
      </c>
      <c r="AT166" s="226" t="s">
        <v>266</v>
      </c>
      <c r="AU166" s="226" t="s">
        <v>91</v>
      </c>
      <c r="AY166" s="17" t="s">
        <v>192</v>
      </c>
      <c r="BE166" s="227">
        <f>IF(N166="základní",J166,0)</f>
        <v>0</v>
      </c>
      <c r="BF166" s="227">
        <f>IF(N166="snížená",J166,0)</f>
        <v>0</v>
      </c>
      <c r="BG166" s="227">
        <f>IF(N166="zákl. přenesená",J166,0)</f>
        <v>0</v>
      </c>
      <c r="BH166" s="227">
        <f>IF(N166="sníž. přenesená",J166,0)</f>
        <v>0</v>
      </c>
      <c r="BI166" s="227">
        <f>IF(N166="nulová",J166,0)</f>
        <v>0</v>
      </c>
      <c r="BJ166" s="17" t="s">
        <v>89</v>
      </c>
      <c r="BK166" s="227">
        <f>ROUND(I166*H166,2)</f>
        <v>0</v>
      </c>
      <c r="BL166" s="17" t="s">
        <v>270</v>
      </c>
      <c r="BM166" s="226" t="s">
        <v>2266</v>
      </c>
    </row>
    <row r="167" s="13" customFormat="1">
      <c r="A167" s="13"/>
      <c r="B167" s="253"/>
      <c r="C167" s="254"/>
      <c r="D167" s="238" t="s">
        <v>1266</v>
      </c>
      <c r="E167" s="254"/>
      <c r="F167" s="255" t="s">
        <v>2267</v>
      </c>
      <c r="G167" s="254"/>
      <c r="H167" s="256">
        <v>41.322000000000003</v>
      </c>
      <c r="I167" s="257"/>
      <c r="J167" s="254"/>
      <c r="K167" s="254"/>
      <c r="L167" s="258"/>
      <c r="M167" s="259"/>
      <c r="N167" s="260"/>
      <c r="O167" s="260"/>
      <c r="P167" s="260"/>
      <c r="Q167" s="260"/>
      <c r="R167" s="260"/>
      <c r="S167" s="260"/>
      <c r="T167" s="261"/>
      <c r="U167" s="13"/>
      <c r="V167" s="13"/>
      <c r="W167" s="13"/>
      <c r="X167" s="13"/>
      <c r="Y167" s="13"/>
      <c r="Z167" s="13"/>
      <c r="AA167" s="13"/>
      <c r="AB167" s="13"/>
      <c r="AC167" s="13"/>
      <c r="AD167" s="13"/>
      <c r="AE167" s="13"/>
      <c r="AT167" s="262" t="s">
        <v>1266</v>
      </c>
      <c r="AU167" s="262" t="s">
        <v>91</v>
      </c>
      <c r="AV167" s="13" t="s">
        <v>91</v>
      </c>
      <c r="AW167" s="13" t="s">
        <v>4</v>
      </c>
      <c r="AX167" s="13" t="s">
        <v>89</v>
      </c>
      <c r="AY167" s="262" t="s">
        <v>192</v>
      </c>
    </row>
    <row r="168" s="2" customFormat="1" ht="16.5" customHeight="1">
      <c r="A168" s="39"/>
      <c r="B168" s="40"/>
      <c r="C168" s="215" t="s">
        <v>346</v>
      </c>
      <c r="D168" s="215" t="s">
        <v>195</v>
      </c>
      <c r="E168" s="216" t="s">
        <v>2268</v>
      </c>
      <c r="F168" s="217" t="s">
        <v>2269</v>
      </c>
      <c r="G168" s="218" t="s">
        <v>198</v>
      </c>
      <c r="H168" s="219">
        <v>55.399999999999999</v>
      </c>
      <c r="I168" s="220"/>
      <c r="J168" s="221">
        <f>ROUND(I168*H168,2)</f>
        <v>0</v>
      </c>
      <c r="K168" s="217" t="s">
        <v>1086</v>
      </c>
      <c r="L168" s="45"/>
      <c r="M168" s="222" t="s">
        <v>44</v>
      </c>
      <c r="N168" s="223" t="s">
        <v>53</v>
      </c>
      <c r="O168" s="85"/>
      <c r="P168" s="224">
        <f>O168*H168</f>
        <v>0</v>
      </c>
      <c r="Q168" s="224">
        <v>1.0000000000000001E-05</v>
      </c>
      <c r="R168" s="224">
        <f>Q168*H168</f>
        <v>0.00055400000000000002</v>
      </c>
      <c r="S168" s="224">
        <v>0</v>
      </c>
      <c r="T168" s="225">
        <f>S168*H168</f>
        <v>0</v>
      </c>
      <c r="U168" s="39"/>
      <c r="V168" s="39"/>
      <c r="W168" s="39"/>
      <c r="X168" s="39"/>
      <c r="Y168" s="39"/>
      <c r="Z168" s="39"/>
      <c r="AA168" s="39"/>
      <c r="AB168" s="39"/>
      <c r="AC168" s="39"/>
      <c r="AD168" s="39"/>
      <c r="AE168" s="39"/>
      <c r="AR168" s="226" t="s">
        <v>200</v>
      </c>
      <c r="AT168" s="226" t="s">
        <v>195</v>
      </c>
      <c r="AU168" s="226" t="s">
        <v>91</v>
      </c>
      <c r="AY168" s="17" t="s">
        <v>192</v>
      </c>
      <c r="BE168" s="227">
        <f>IF(N168="základní",J168,0)</f>
        <v>0</v>
      </c>
      <c r="BF168" s="227">
        <f>IF(N168="snížená",J168,0)</f>
        <v>0</v>
      </c>
      <c r="BG168" s="227">
        <f>IF(N168="zákl. přenesená",J168,0)</f>
        <v>0</v>
      </c>
      <c r="BH168" s="227">
        <f>IF(N168="sníž. přenesená",J168,0)</f>
        <v>0</v>
      </c>
      <c r="BI168" s="227">
        <f>IF(N168="nulová",J168,0)</f>
        <v>0</v>
      </c>
      <c r="BJ168" s="17" t="s">
        <v>89</v>
      </c>
      <c r="BK168" s="227">
        <f>ROUND(I168*H168,2)</f>
        <v>0</v>
      </c>
      <c r="BL168" s="17" t="s">
        <v>200</v>
      </c>
      <c r="BM168" s="226" t="s">
        <v>2270</v>
      </c>
    </row>
    <row r="169" s="2" customFormat="1">
      <c r="A169" s="39"/>
      <c r="B169" s="40"/>
      <c r="C169" s="41"/>
      <c r="D169" s="248" t="s">
        <v>1088</v>
      </c>
      <c r="E169" s="41"/>
      <c r="F169" s="249" t="s">
        <v>2271</v>
      </c>
      <c r="G169" s="41"/>
      <c r="H169" s="41"/>
      <c r="I169" s="240"/>
      <c r="J169" s="41"/>
      <c r="K169" s="41"/>
      <c r="L169" s="45"/>
      <c r="M169" s="241"/>
      <c r="N169" s="242"/>
      <c r="O169" s="85"/>
      <c r="P169" s="85"/>
      <c r="Q169" s="85"/>
      <c r="R169" s="85"/>
      <c r="S169" s="85"/>
      <c r="T169" s="86"/>
      <c r="U169" s="39"/>
      <c r="V169" s="39"/>
      <c r="W169" s="39"/>
      <c r="X169" s="39"/>
      <c r="Y169" s="39"/>
      <c r="Z169" s="39"/>
      <c r="AA169" s="39"/>
      <c r="AB169" s="39"/>
      <c r="AC169" s="39"/>
      <c r="AD169" s="39"/>
      <c r="AE169" s="39"/>
      <c r="AT169" s="17" t="s">
        <v>1088</v>
      </c>
      <c r="AU169" s="17" t="s">
        <v>91</v>
      </c>
    </row>
    <row r="170" s="2" customFormat="1" ht="16.5" customHeight="1">
      <c r="A170" s="39"/>
      <c r="B170" s="40"/>
      <c r="C170" s="228" t="s">
        <v>350</v>
      </c>
      <c r="D170" s="228" t="s">
        <v>266</v>
      </c>
      <c r="E170" s="229" t="s">
        <v>2272</v>
      </c>
      <c r="F170" s="230" t="s">
        <v>2273</v>
      </c>
      <c r="G170" s="231" t="s">
        <v>198</v>
      </c>
      <c r="H170" s="232">
        <v>62.158999999999999</v>
      </c>
      <c r="I170" s="233"/>
      <c r="J170" s="234">
        <f>ROUND(I170*H170,2)</f>
        <v>0</v>
      </c>
      <c r="K170" s="230" t="s">
        <v>1086</v>
      </c>
      <c r="L170" s="235"/>
      <c r="M170" s="236" t="s">
        <v>44</v>
      </c>
      <c r="N170" s="237" t="s">
        <v>53</v>
      </c>
      <c r="O170" s="85"/>
      <c r="P170" s="224">
        <f>O170*H170</f>
        <v>0</v>
      </c>
      <c r="Q170" s="224">
        <v>0.00038000000000000002</v>
      </c>
      <c r="R170" s="224">
        <f>Q170*H170</f>
        <v>0.02362042</v>
      </c>
      <c r="S170" s="224">
        <v>0</v>
      </c>
      <c r="T170" s="225">
        <f>S170*H170</f>
        <v>0</v>
      </c>
      <c r="U170" s="39"/>
      <c r="V170" s="39"/>
      <c r="W170" s="39"/>
      <c r="X170" s="39"/>
      <c r="Y170" s="39"/>
      <c r="Z170" s="39"/>
      <c r="AA170" s="39"/>
      <c r="AB170" s="39"/>
      <c r="AC170" s="39"/>
      <c r="AD170" s="39"/>
      <c r="AE170" s="39"/>
      <c r="AR170" s="226" t="s">
        <v>269</v>
      </c>
      <c r="AT170" s="226" t="s">
        <v>266</v>
      </c>
      <c r="AU170" s="226" t="s">
        <v>91</v>
      </c>
      <c r="AY170" s="17" t="s">
        <v>192</v>
      </c>
      <c r="BE170" s="227">
        <f>IF(N170="základní",J170,0)</f>
        <v>0</v>
      </c>
      <c r="BF170" s="227">
        <f>IF(N170="snížená",J170,0)</f>
        <v>0</v>
      </c>
      <c r="BG170" s="227">
        <f>IF(N170="zákl. přenesená",J170,0)</f>
        <v>0</v>
      </c>
      <c r="BH170" s="227">
        <f>IF(N170="sníž. přenesená",J170,0)</f>
        <v>0</v>
      </c>
      <c r="BI170" s="227">
        <f>IF(N170="nulová",J170,0)</f>
        <v>0</v>
      </c>
      <c r="BJ170" s="17" t="s">
        <v>89</v>
      </c>
      <c r="BK170" s="227">
        <f>ROUND(I170*H170,2)</f>
        <v>0</v>
      </c>
      <c r="BL170" s="17" t="s">
        <v>270</v>
      </c>
      <c r="BM170" s="226" t="s">
        <v>2274</v>
      </c>
    </row>
    <row r="171" s="13" customFormat="1">
      <c r="A171" s="13"/>
      <c r="B171" s="253"/>
      <c r="C171" s="254"/>
      <c r="D171" s="238" t="s">
        <v>1266</v>
      </c>
      <c r="E171" s="254"/>
      <c r="F171" s="255" t="s">
        <v>2275</v>
      </c>
      <c r="G171" s="254"/>
      <c r="H171" s="256">
        <v>62.158999999999999</v>
      </c>
      <c r="I171" s="257"/>
      <c r="J171" s="254"/>
      <c r="K171" s="254"/>
      <c r="L171" s="258"/>
      <c r="M171" s="259"/>
      <c r="N171" s="260"/>
      <c r="O171" s="260"/>
      <c r="P171" s="260"/>
      <c r="Q171" s="260"/>
      <c r="R171" s="260"/>
      <c r="S171" s="260"/>
      <c r="T171" s="261"/>
      <c r="U171" s="13"/>
      <c r="V171" s="13"/>
      <c r="W171" s="13"/>
      <c r="X171" s="13"/>
      <c r="Y171" s="13"/>
      <c r="Z171" s="13"/>
      <c r="AA171" s="13"/>
      <c r="AB171" s="13"/>
      <c r="AC171" s="13"/>
      <c r="AD171" s="13"/>
      <c r="AE171" s="13"/>
      <c r="AT171" s="262" t="s">
        <v>1266</v>
      </c>
      <c r="AU171" s="262" t="s">
        <v>91</v>
      </c>
      <c r="AV171" s="13" t="s">
        <v>91</v>
      </c>
      <c r="AW171" s="13" t="s">
        <v>4</v>
      </c>
      <c r="AX171" s="13" t="s">
        <v>89</v>
      </c>
      <c r="AY171" s="262" t="s">
        <v>192</v>
      </c>
    </row>
    <row r="172" s="2" customFormat="1" ht="16.5" customHeight="1">
      <c r="A172" s="39"/>
      <c r="B172" s="40"/>
      <c r="C172" s="215" t="s">
        <v>354</v>
      </c>
      <c r="D172" s="215" t="s">
        <v>195</v>
      </c>
      <c r="E172" s="216" t="s">
        <v>2276</v>
      </c>
      <c r="F172" s="217" t="s">
        <v>2277</v>
      </c>
      <c r="G172" s="218" t="s">
        <v>198</v>
      </c>
      <c r="H172" s="219">
        <v>55.399999999999999</v>
      </c>
      <c r="I172" s="220"/>
      <c r="J172" s="221">
        <f>ROUND(I172*H172,2)</f>
        <v>0</v>
      </c>
      <c r="K172" s="217" t="s">
        <v>1086</v>
      </c>
      <c r="L172" s="45"/>
      <c r="M172" s="222" t="s">
        <v>44</v>
      </c>
      <c r="N172" s="223" t="s">
        <v>53</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200</v>
      </c>
      <c r="AT172" s="226" t="s">
        <v>195</v>
      </c>
      <c r="AU172" s="226" t="s">
        <v>91</v>
      </c>
      <c r="AY172" s="17" t="s">
        <v>192</v>
      </c>
      <c r="BE172" s="227">
        <f>IF(N172="základní",J172,0)</f>
        <v>0</v>
      </c>
      <c r="BF172" s="227">
        <f>IF(N172="snížená",J172,0)</f>
        <v>0</v>
      </c>
      <c r="BG172" s="227">
        <f>IF(N172="zákl. přenesená",J172,0)</f>
        <v>0</v>
      </c>
      <c r="BH172" s="227">
        <f>IF(N172="sníž. přenesená",J172,0)</f>
        <v>0</v>
      </c>
      <c r="BI172" s="227">
        <f>IF(N172="nulová",J172,0)</f>
        <v>0</v>
      </c>
      <c r="BJ172" s="17" t="s">
        <v>89</v>
      </c>
      <c r="BK172" s="227">
        <f>ROUND(I172*H172,2)</f>
        <v>0</v>
      </c>
      <c r="BL172" s="17" t="s">
        <v>200</v>
      </c>
      <c r="BM172" s="226" t="s">
        <v>2278</v>
      </c>
    </row>
    <row r="173" s="2" customFormat="1">
      <c r="A173" s="39"/>
      <c r="B173" s="40"/>
      <c r="C173" s="41"/>
      <c r="D173" s="248" t="s">
        <v>1088</v>
      </c>
      <c r="E173" s="41"/>
      <c r="F173" s="249" t="s">
        <v>2279</v>
      </c>
      <c r="G173" s="41"/>
      <c r="H173" s="41"/>
      <c r="I173" s="240"/>
      <c r="J173" s="41"/>
      <c r="K173" s="41"/>
      <c r="L173" s="45"/>
      <c r="M173" s="241"/>
      <c r="N173" s="242"/>
      <c r="O173" s="85"/>
      <c r="P173" s="85"/>
      <c r="Q173" s="85"/>
      <c r="R173" s="85"/>
      <c r="S173" s="85"/>
      <c r="T173" s="86"/>
      <c r="U173" s="39"/>
      <c r="V173" s="39"/>
      <c r="W173" s="39"/>
      <c r="X173" s="39"/>
      <c r="Y173" s="39"/>
      <c r="Z173" s="39"/>
      <c r="AA173" s="39"/>
      <c r="AB173" s="39"/>
      <c r="AC173" s="39"/>
      <c r="AD173" s="39"/>
      <c r="AE173" s="39"/>
      <c r="AT173" s="17" t="s">
        <v>1088</v>
      </c>
      <c r="AU173" s="17" t="s">
        <v>91</v>
      </c>
    </row>
    <row r="174" s="2" customFormat="1" ht="24.15" customHeight="1">
      <c r="A174" s="39"/>
      <c r="B174" s="40"/>
      <c r="C174" s="228" t="s">
        <v>358</v>
      </c>
      <c r="D174" s="228" t="s">
        <v>266</v>
      </c>
      <c r="E174" s="229" t="s">
        <v>2280</v>
      </c>
      <c r="F174" s="230" t="s">
        <v>2281</v>
      </c>
      <c r="G174" s="231" t="s">
        <v>1251</v>
      </c>
      <c r="H174" s="232">
        <v>6.0940000000000003</v>
      </c>
      <c r="I174" s="233"/>
      <c r="J174" s="234">
        <f>ROUND(I174*H174,2)</f>
        <v>0</v>
      </c>
      <c r="K174" s="230" t="s">
        <v>1086</v>
      </c>
      <c r="L174" s="235"/>
      <c r="M174" s="236" t="s">
        <v>44</v>
      </c>
      <c r="N174" s="237" t="s">
        <v>53</v>
      </c>
      <c r="O174" s="85"/>
      <c r="P174" s="224">
        <f>O174*H174</f>
        <v>0</v>
      </c>
      <c r="Q174" s="224">
        <v>0.0018</v>
      </c>
      <c r="R174" s="224">
        <f>Q174*H174</f>
        <v>0.0109692</v>
      </c>
      <c r="S174" s="224">
        <v>0</v>
      </c>
      <c r="T174" s="225">
        <f>S174*H174</f>
        <v>0</v>
      </c>
      <c r="U174" s="39"/>
      <c r="V174" s="39"/>
      <c r="W174" s="39"/>
      <c r="X174" s="39"/>
      <c r="Y174" s="39"/>
      <c r="Z174" s="39"/>
      <c r="AA174" s="39"/>
      <c r="AB174" s="39"/>
      <c r="AC174" s="39"/>
      <c r="AD174" s="39"/>
      <c r="AE174" s="39"/>
      <c r="AR174" s="226" t="s">
        <v>269</v>
      </c>
      <c r="AT174" s="226" t="s">
        <v>266</v>
      </c>
      <c r="AU174" s="226" t="s">
        <v>91</v>
      </c>
      <c r="AY174" s="17" t="s">
        <v>192</v>
      </c>
      <c r="BE174" s="227">
        <f>IF(N174="základní",J174,0)</f>
        <v>0</v>
      </c>
      <c r="BF174" s="227">
        <f>IF(N174="snížená",J174,0)</f>
        <v>0</v>
      </c>
      <c r="BG174" s="227">
        <f>IF(N174="zákl. přenesená",J174,0)</f>
        <v>0</v>
      </c>
      <c r="BH174" s="227">
        <f>IF(N174="sníž. přenesená",J174,0)</f>
        <v>0</v>
      </c>
      <c r="BI174" s="227">
        <f>IF(N174="nulová",J174,0)</f>
        <v>0</v>
      </c>
      <c r="BJ174" s="17" t="s">
        <v>89</v>
      </c>
      <c r="BK174" s="227">
        <f>ROUND(I174*H174,2)</f>
        <v>0</v>
      </c>
      <c r="BL174" s="17" t="s">
        <v>270</v>
      </c>
      <c r="BM174" s="226" t="s">
        <v>2282</v>
      </c>
    </row>
    <row r="175" s="13" customFormat="1">
      <c r="A175" s="13"/>
      <c r="B175" s="253"/>
      <c r="C175" s="254"/>
      <c r="D175" s="238" t="s">
        <v>1266</v>
      </c>
      <c r="E175" s="254"/>
      <c r="F175" s="255" t="s">
        <v>2283</v>
      </c>
      <c r="G175" s="254"/>
      <c r="H175" s="256">
        <v>6.0940000000000003</v>
      </c>
      <c r="I175" s="257"/>
      <c r="J175" s="254"/>
      <c r="K175" s="254"/>
      <c r="L175" s="258"/>
      <c r="M175" s="259"/>
      <c r="N175" s="260"/>
      <c r="O175" s="260"/>
      <c r="P175" s="260"/>
      <c r="Q175" s="260"/>
      <c r="R175" s="260"/>
      <c r="S175" s="260"/>
      <c r="T175" s="261"/>
      <c r="U175" s="13"/>
      <c r="V175" s="13"/>
      <c r="W175" s="13"/>
      <c r="X175" s="13"/>
      <c r="Y175" s="13"/>
      <c r="Z175" s="13"/>
      <c r="AA175" s="13"/>
      <c r="AB175" s="13"/>
      <c r="AC175" s="13"/>
      <c r="AD175" s="13"/>
      <c r="AE175" s="13"/>
      <c r="AT175" s="262" t="s">
        <v>1266</v>
      </c>
      <c r="AU175" s="262" t="s">
        <v>91</v>
      </c>
      <c r="AV175" s="13" t="s">
        <v>91</v>
      </c>
      <c r="AW175" s="13" t="s">
        <v>4</v>
      </c>
      <c r="AX175" s="13" t="s">
        <v>89</v>
      </c>
      <c r="AY175" s="262" t="s">
        <v>192</v>
      </c>
    </row>
    <row r="176" s="2" customFormat="1" ht="16.5" customHeight="1">
      <c r="A176" s="39"/>
      <c r="B176" s="40"/>
      <c r="C176" s="215" t="s">
        <v>362</v>
      </c>
      <c r="D176" s="215" t="s">
        <v>195</v>
      </c>
      <c r="E176" s="216" t="s">
        <v>2284</v>
      </c>
      <c r="F176" s="217" t="s">
        <v>2285</v>
      </c>
      <c r="G176" s="218" t="s">
        <v>1251</v>
      </c>
      <c r="H176" s="219">
        <v>79.579999999999998</v>
      </c>
      <c r="I176" s="220"/>
      <c r="J176" s="221">
        <f>ROUND(I176*H176,2)</f>
        <v>0</v>
      </c>
      <c r="K176" s="217" t="s">
        <v>1086</v>
      </c>
      <c r="L176" s="45"/>
      <c r="M176" s="222" t="s">
        <v>44</v>
      </c>
      <c r="N176" s="223" t="s">
        <v>53</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89</v>
      </c>
      <c r="AT176" s="226" t="s">
        <v>195</v>
      </c>
      <c r="AU176" s="226" t="s">
        <v>91</v>
      </c>
      <c r="AY176" s="17" t="s">
        <v>192</v>
      </c>
      <c r="BE176" s="227">
        <f>IF(N176="základní",J176,0)</f>
        <v>0</v>
      </c>
      <c r="BF176" s="227">
        <f>IF(N176="snížená",J176,0)</f>
        <v>0</v>
      </c>
      <c r="BG176" s="227">
        <f>IF(N176="zákl. přenesená",J176,0)</f>
        <v>0</v>
      </c>
      <c r="BH176" s="227">
        <f>IF(N176="sníž. přenesená",J176,0)</f>
        <v>0</v>
      </c>
      <c r="BI176" s="227">
        <f>IF(N176="nulová",J176,0)</f>
        <v>0</v>
      </c>
      <c r="BJ176" s="17" t="s">
        <v>89</v>
      </c>
      <c r="BK176" s="227">
        <f>ROUND(I176*H176,2)</f>
        <v>0</v>
      </c>
      <c r="BL176" s="17" t="s">
        <v>89</v>
      </c>
      <c r="BM176" s="226" t="s">
        <v>2286</v>
      </c>
    </row>
    <row r="177" s="2" customFormat="1">
      <c r="A177" s="39"/>
      <c r="B177" s="40"/>
      <c r="C177" s="41"/>
      <c r="D177" s="248" t="s">
        <v>1088</v>
      </c>
      <c r="E177" s="41"/>
      <c r="F177" s="249" t="s">
        <v>2287</v>
      </c>
      <c r="G177" s="41"/>
      <c r="H177" s="41"/>
      <c r="I177" s="240"/>
      <c r="J177" s="41"/>
      <c r="K177" s="41"/>
      <c r="L177" s="45"/>
      <c r="M177" s="241"/>
      <c r="N177" s="242"/>
      <c r="O177" s="85"/>
      <c r="P177" s="85"/>
      <c r="Q177" s="85"/>
      <c r="R177" s="85"/>
      <c r="S177" s="85"/>
      <c r="T177" s="86"/>
      <c r="U177" s="39"/>
      <c r="V177" s="39"/>
      <c r="W177" s="39"/>
      <c r="X177" s="39"/>
      <c r="Y177" s="39"/>
      <c r="Z177" s="39"/>
      <c r="AA177" s="39"/>
      <c r="AB177" s="39"/>
      <c r="AC177" s="39"/>
      <c r="AD177" s="39"/>
      <c r="AE177" s="39"/>
      <c r="AT177" s="17" t="s">
        <v>1088</v>
      </c>
      <c r="AU177" s="17" t="s">
        <v>91</v>
      </c>
    </row>
    <row r="178" s="2" customFormat="1" ht="24.15" customHeight="1">
      <c r="A178" s="39"/>
      <c r="B178" s="40"/>
      <c r="C178" s="215" t="s">
        <v>366</v>
      </c>
      <c r="D178" s="215" t="s">
        <v>195</v>
      </c>
      <c r="E178" s="216" t="s">
        <v>2288</v>
      </c>
      <c r="F178" s="217" t="s">
        <v>2289</v>
      </c>
      <c r="G178" s="218" t="s">
        <v>2223</v>
      </c>
      <c r="H178" s="267"/>
      <c r="I178" s="220"/>
      <c r="J178" s="221">
        <f>ROUND(I178*H178,2)</f>
        <v>0</v>
      </c>
      <c r="K178" s="217" t="s">
        <v>1086</v>
      </c>
      <c r="L178" s="45"/>
      <c r="M178" s="222" t="s">
        <v>44</v>
      </c>
      <c r="N178" s="223" t="s">
        <v>53</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1067</v>
      </c>
      <c r="AT178" s="226" t="s">
        <v>195</v>
      </c>
      <c r="AU178" s="226" t="s">
        <v>91</v>
      </c>
      <c r="AY178" s="17" t="s">
        <v>192</v>
      </c>
      <c r="BE178" s="227">
        <f>IF(N178="základní",J178,0)</f>
        <v>0</v>
      </c>
      <c r="BF178" s="227">
        <f>IF(N178="snížená",J178,0)</f>
        <v>0</v>
      </c>
      <c r="BG178" s="227">
        <f>IF(N178="zákl. přenesená",J178,0)</f>
        <v>0</v>
      </c>
      <c r="BH178" s="227">
        <f>IF(N178="sníž. přenesená",J178,0)</f>
        <v>0</v>
      </c>
      <c r="BI178" s="227">
        <f>IF(N178="nulová",J178,0)</f>
        <v>0</v>
      </c>
      <c r="BJ178" s="17" t="s">
        <v>89</v>
      </c>
      <c r="BK178" s="227">
        <f>ROUND(I178*H178,2)</f>
        <v>0</v>
      </c>
      <c r="BL178" s="17" t="s">
        <v>1067</v>
      </c>
      <c r="BM178" s="226" t="s">
        <v>2290</v>
      </c>
    </row>
    <row r="179" s="2" customFormat="1">
      <c r="A179" s="39"/>
      <c r="B179" s="40"/>
      <c r="C179" s="41"/>
      <c r="D179" s="248" t="s">
        <v>1088</v>
      </c>
      <c r="E179" s="41"/>
      <c r="F179" s="249" t="s">
        <v>2291</v>
      </c>
      <c r="G179" s="41"/>
      <c r="H179" s="41"/>
      <c r="I179" s="240"/>
      <c r="J179" s="41"/>
      <c r="K179" s="41"/>
      <c r="L179" s="45"/>
      <c r="M179" s="241"/>
      <c r="N179" s="242"/>
      <c r="O179" s="85"/>
      <c r="P179" s="85"/>
      <c r="Q179" s="85"/>
      <c r="R179" s="85"/>
      <c r="S179" s="85"/>
      <c r="T179" s="86"/>
      <c r="U179" s="39"/>
      <c r="V179" s="39"/>
      <c r="W179" s="39"/>
      <c r="X179" s="39"/>
      <c r="Y179" s="39"/>
      <c r="Z179" s="39"/>
      <c r="AA179" s="39"/>
      <c r="AB179" s="39"/>
      <c r="AC179" s="39"/>
      <c r="AD179" s="39"/>
      <c r="AE179" s="39"/>
      <c r="AT179" s="17" t="s">
        <v>1088</v>
      </c>
      <c r="AU179" s="17" t="s">
        <v>91</v>
      </c>
    </row>
    <row r="180" s="12" customFormat="1" ht="22.8" customHeight="1">
      <c r="A180" s="12"/>
      <c r="B180" s="199"/>
      <c r="C180" s="200"/>
      <c r="D180" s="201" t="s">
        <v>81</v>
      </c>
      <c r="E180" s="213" t="s">
        <v>2292</v>
      </c>
      <c r="F180" s="213" t="s">
        <v>2293</v>
      </c>
      <c r="G180" s="200"/>
      <c r="H180" s="200"/>
      <c r="I180" s="203"/>
      <c r="J180" s="214">
        <f>BK180</f>
        <v>0</v>
      </c>
      <c r="K180" s="200"/>
      <c r="L180" s="205"/>
      <c r="M180" s="206"/>
      <c r="N180" s="207"/>
      <c r="O180" s="207"/>
      <c r="P180" s="208">
        <f>SUM(P181:P190)</f>
        <v>0</v>
      </c>
      <c r="Q180" s="207"/>
      <c r="R180" s="208">
        <f>SUM(R181:R190)</f>
        <v>0.001008</v>
      </c>
      <c r="S180" s="207"/>
      <c r="T180" s="209">
        <f>SUM(T181:T190)</f>
        <v>0</v>
      </c>
      <c r="U180" s="12"/>
      <c r="V180" s="12"/>
      <c r="W180" s="12"/>
      <c r="X180" s="12"/>
      <c r="Y180" s="12"/>
      <c r="Z180" s="12"/>
      <c r="AA180" s="12"/>
      <c r="AB180" s="12"/>
      <c r="AC180" s="12"/>
      <c r="AD180" s="12"/>
      <c r="AE180" s="12"/>
      <c r="AR180" s="210" t="s">
        <v>91</v>
      </c>
      <c r="AT180" s="211" t="s">
        <v>81</v>
      </c>
      <c r="AU180" s="211" t="s">
        <v>89</v>
      </c>
      <c r="AY180" s="210" t="s">
        <v>192</v>
      </c>
      <c r="BK180" s="212">
        <f>SUM(BK181:BK190)</f>
        <v>0</v>
      </c>
    </row>
    <row r="181" s="2" customFormat="1" ht="21.75" customHeight="1">
      <c r="A181" s="39"/>
      <c r="B181" s="40"/>
      <c r="C181" s="215" t="s">
        <v>370</v>
      </c>
      <c r="D181" s="215" t="s">
        <v>195</v>
      </c>
      <c r="E181" s="216" t="s">
        <v>2294</v>
      </c>
      <c r="F181" s="217" t="s">
        <v>2295</v>
      </c>
      <c r="G181" s="218" t="s">
        <v>1251</v>
      </c>
      <c r="H181" s="219">
        <v>1.8</v>
      </c>
      <c r="I181" s="220"/>
      <c r="J181" s="221">
        <f>ROUND(I181*H181,2)</f>
        <v>0</v>
      </c>
      <c r="K181" s="217" t="s">
        <v>1086</v>
      </c>
      <c r="L181" s="45"/>
      <c r="M181" s="222" t="s">
        <v>44</v>
      </c>
      <c r="N181" s="223" t="s">
        <v>53</v>
      </c>
      <c r="O181" s="85"/>
      <c r="P181" s="224">
        <f>O181*H181</f>
        <v>0</v>
      </c>
      <c r="Q181" s="224">
        <v>6.9999999999999994E-05</v>
      </c>
      <c r="R181" s="224">
        <f>Q181*H181</f>
        <v>0.000126</v>
      </c>
      <c r="S181" s="224">
        <v>0</v>
      </c>
      <c r="T181" s="225">
        <f>S181*H181</f>
        <v>0</v>
      </c>
      <c r="U181" s="39"/>
      <c r="V181" s="39"/>
      <c r="W181" s="39"/>
      <c r="X181" s="39"/>
      <c r="Y181" s="39"/>
      <c r="Z181" s="39"/>
      <c r="AA181" s="39"/>
      <c r="AB181" s="39"/>
      <c r="AC181" s="39"/>
      <c r="AD181" s="39"/>
      <c r="AE181" s="39"/>
      <c r="AR181" s="226" t="s">
        <v>211</v>
      </c>
      <c r="AT181" s="226" t="s">
        <v>195</v>
      </c>
      <c r="AU181" s="226" t="s">
        <v>91</v>
      </c>
      <c r="AY181" s="17" t="s">
        <v>192</v>
      </c>
      <c r="BE181" s="227">
        <f>IF(N181="základní",J181,0)</f>
        <v>0</v>
      </c>
      <c r="BF181" s="227">
        <f>IF(N181="snížená",J181,0)</f>
        <v>0</v>
      </c>
      <c r="BG181" s="227">
        <f>IF(N181="zákl. přenesená",J181,0)</f>
        <v>0</v>
      </c>
      <c r="BH181" s="227">
        <f>IF(N181="sníž. přenesená",J181,0)</f>
        <v>0</v>
      </c>
      <c r="BI181" s="227">
        <f>IF(N181="nulová",J181,0)</f>
        <v>0</v>
      </c>
      <c r="BJ181" s="17" t="s">
        <v>89</v>
      </c>
      <c r="BK181" s="227">
        <f>ROUND(I181*H181,2)</f>
        <v>0</v>
      </c>
      <c r="BL181" s="17" t="s">
        <v>211</v>
      </c>
      <c r="BM181" s="226" t="s">
        <v>2296</v>
      </c>
    </row>
    <row r="182" s="2" customFormat="1">
      <c r="A182" s="39"/>
      <c r="B182" s="40"/>
      <c r="C182" s="41"/>
      <c r="D182" s="248" t="s">
        <v>1088</v>
      </c>
      <c r="E182" s="41"/>
      <c r="F182" s="249" t="s">
        <v>2297</v>
      </c>
      <c r="G182" s="41"/>
      <c r="H182" s="41"/>
      <c r="I182" s="240"/>
      <c r="J182" s="41"/>
      <c r="K182" s="41"/>
      <c r="L182" s="45"/>
      <c r="M182" s="241"/>
      <c r="N182" s="242"/>
      <c r="O182" s="85"/>
      <c r="P182" s="85"/>
      <c r="Q182" s="85"/>
      <c r="R182" s="85"/>
      <c r="S182" s="85"/>
      <c r="T182" s="86"/>
      <c r="U182" s="39"/>
      <c r="V182" s="39"/>
      <c r="W182" s="39"/>
      <c r="X182" s="39"/>
      <c r="Y182" s="39"/>
      <c r="Z182" s="39"/>
      <c r="AA182" s="39"/>
      <c r="AB182" s="39"/>
      <c r="AC182" s="39"/>
      <c r="AD182" s="39"/>
      <c r="AE182" s="39"/>
      <c r="AT182" s="17" t="s">
        <v>1088</v>
      </c>
      <c r="AU182" s="17" t="s">
        <v>91</v>
      </c>
    </row>
    <row r="183" s="2" customFormat="1" ht="16.5" customHeight="1">
      <c r="A183" s="39"/>
      <c r="B183" s="40"/>
      <c r="C183" s="215" t="s">
        <v>374</v>
      </c>
      <c r="D183" s="215" t="s">
        <v>195</v>
      </c>
      <c r="E183" s="216" t="s">
        <v>2298</v>
      </c>
      <c r="F183" s="217" t="s">
        <v>2299</v>
      </c>
      <c r="G183" s="218" t="s">
        <v>1251</v>
      </c>
      <c r="H183" s="219">
        <v>1.8</v>
      </c>
      <c r="I183" s="220"/>
      <c r="J183" s="221">
        <f>ROUND(I183*H183,2)</f>
        <v>0</v>
      </c>
      <c r="K183" s="217" t="s">
        <v>1086</v>
      </c>
      <c r="L183" s="45"/>
      <c r="M183" s="222" t="s">
        <v>44</v>
      </c>
      <c r="N183" s="223" t="s">
        <v>53</v>
      </c>
      <c r="O183" s="85"/>
      <c r="P183" s="224">
        <f>O183*H183</f>
        <v>0</v>
      </c>
      <c r="Q183" s="224">
        <v>0.00011</v>
      </c>
      <c r="R183" s="224">
        <f>Q183*H183</f>
        <v>0.00019800000000000002</v>
      </c>
      <c r="S183" s="224">
        <v>0</v>
      </c>
      <c r="T183" s="225">
        <f>S183*H183</f>
        <v>0</v>
      </c>
      <c r="U183" s="39"/>
      <c r="V183" s="39"/>
      <c r="W183" s="39"/>
      <c r="X183" s="39"/>
      <c r="Y183" s="39"/>
      <c r="Z183" s="39"/>
      <c r="AA183" s="39"/>
      <c r="AB183" s="39"/>
      <c r="AC183" s="39"/>
      <c r="AD183" s="39"/>
      <c r="AE183" s="39"/>
      <c r="AR183" s="226" t="s">
        <v>211</v>
      </c>
      <c r="AT183" s="226" t="s">
        <v>195</v>
      </c>
      <c r="AU183" s="226" t="s">
        <v>91</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211</v>
      </c>
      <c r="BM183" s="226" t="s">
        <v>2300</v>
      </c>
    </row>
    <row r="184" s="2" customFormat="1">
      <c r="A184" s="39"/>
      <c r="B184" s="40"/>
      <c r="C184" s="41"/>
      <c r="D184" s="248" t="s">
        <v>1088</v>
      </c>
      <c r="E184" s="41"/>
      <c r="F184" s="249" t="s">
        <v>2301</v>
      </c>
      <c r="G184" s="41"/>
      <c r="H184" s="41"/>
      <c r="I184" s="240"/>
      <c r="J184" s="41"/>
      <c r="K184" s="41"/>
      <c r="L184" s="45"/>
      <c r="M184" s="241"/>
      <c r="N184" s="242"/>
      <c r="O184" s="85"/>
      <c r="P184" s="85"/>
      <c r="Q184" s="85"/>
      <c r="R184" s="85"/>
      <c r="S184" s="85"/>
      <c r="T184" s="86"/>
      <c r="U184" s="39"/>
      <c r="V184" s="39"/>
      <c r="W184" s="39"/>
      <c r="X184" s="39"/>
      <c r="Y184" s="39"/>
      <c r="Z184" s="39"/>
      <c r="AA184" s="39"/>
      <c r="AB184" s="39"/>
      <c r="AC184" s="39"/>
      <c r="AD184" s="39"/>
      <c r="AE184" s="39"/>
      <c r="AT184" s="17" t="s">
        <v>1088</v>
      </c>
      <c r="AU184" s="17" t="s">
        <v>91</v>
      </c>
    </row>
    <row r="185" s="2" customFormat="1" ht="16.5" customHeight="1">
      <c r="A185" s="39"/>
      <c r="B185" s="40"/>
      <c r="C185" s="215" t="s">
        <v>378</v>
      </c>
      <c r="D185" s="215" t="s">
        <v>195</v>
      </c>
      <c r="E185" s="216" t="s">
        <v>2302</v>
      </c>
      <c r="F185" s="217" t="s">
        <v>2303</v>
      </c>
      <c r="G185" s="218" t="s">
        <v>1251</v>
      </c>
      <c r="H185" s="219">
        <v>1.8</v>
      </c>
      <c r="I185" s="220"/>
      <c r="J185" s="221">
        <f>ROUND(I185*H185,2)</f>
        <v>0</v>
      </c>
      <c r="K185" s="217" t="s">
        <v>1086</v>
      </c>
      <c r="L185" s="45"/>
      <c r="M185" s="222" t="s">
        <v>44</v>
      </c>
      <c r="N185" s="223" t="s">
        <v>53</v>
      </c>
      <c r="O185" s="85"/>
      <c r="P185" s="224">
        <f>O185*H185</f>
        <v>0</v>
      </c>
      <c r="Q185" s="224">
        <v>0.00013999999999999999</v>
      </c>
      <c r="R185" s="224">
        <f>Q185*H185</f>
        <v>0.000252</v>
      </c>
      <c r="S185" s="224">
        <v>0</v>
      </c>
      <c r="T185" s="225">
        <f>S185*H185</f>
        <v>0</v>
      </c>
      <c r="U185" s="39"/>
      <c r="V185" s="39"/>
      <c r="W185" s="39"/>
      <c r="X185" s="39"/>
      <c r="Y185" s="39"/>
      <c r="Z185" s="39"/>
      <c r="AA185" s="39"/>
      <c r="AB185" s="39"/>
      <c r="AC185" s="39"/>
      <c r="AD185" s="39"/>
      <c r="AE185" s="39"/>
      <c r="AR185" s="226" t="s">
        <v>211</v>
      </c>
      <c r="AT185" s="226" t="s">
        <v>195</v>
      </c>
      <c r="AU185" s="226" t="s">
        <v>91</v>
      </c>
      <c r="AY185" s="17" t="s">
        <v>192</v>
      </c>
      <c r="BE185" s="227">
        <f>IF(N185="základní",J185,0)</f>
        <v>0</v>
      </c>
      <c r="BF185" s="227">
        <f>IF(N185="snížená",J185,0)</f>
        <v>0</v>
      </c>
      <c r="BG185" s="227">
        <f>IF(N185="zákl. přenesená",J185,0)</f>
        <v>0</v>
      </c>
      <c r="BH185" s="227">
        <f>IF(N185="sníž. přenesená",J185,0)</f>
        <v>0</v>
      </c>
      <c r="BI185" s="227">
        <f>IF(N185="nulová",J185,0)</f>
        <v>0</v>
      </c>
      <c r="BJ185" s="17" t="s">
        <v>89</v>
      </c>
      <c r="BK185" s="227">
        <f>ROUND(I185*H185,2)</f>
        <v>0</v>
      </c>
      <c r="BL185" s="17" t="s">
        <v>211</v>
      </c>
      <c r="BM185" s="226" t="s">
        <v>2304</v>
      </c>
    </row>
    <row r="186" s="2" customFormat="1">
      <c r="A186" s="39"/>
      <c r="B186" s="40"/>
      <c r="C186" s="41"/>
      <c r="D186" s="248" t="s">
        <v>1088</v>
      </c>
      <c r="E186" s="41"/>
      <c r="F186" s="249" t="s">
        <v>2305</v>
      </c>
      <c r="G186" s="41"/>
      <c r="H186" s="41"/>
      <c r="I186" s="240"/>
      <c r="J186" s="41"/>
      <c r="K186" s="41"/>
      <c r="L186" s="45"/>
      <c r="M186" s="241"/>
      <c r="N186" s="242"/>
      <c r="O186" s="85"/>
      <c r="P186" s="85"/>
      <c r="Q186" s="85"/>
      <c r="R186" s="85"/>
      <c r="S186" s="85"/>
      <c r="T186" s="86"/>
      <c r="U186" s="39"/>
      <c r="V186" s="39"/>
      <c r="W186" s="39"/>
      <c r="X186" s="39"/>
      <c r="Y186" s="39"/>
      <c r="Z186" s="39"/>
      <c r="AA186" s="39"/>
      <c r="AB186" s="39"/>
      <c r="AC186" s="39"/>
      <c r="AD186" s="39"/>
      <c r="AE186" s="39"/>
      <c r="AT186" s="17" t="s">
        <v>1088</v>
      </c>
      <c r="AU186" s="17" t="s">
        <v>91</v>
      </c>
    </row>
    <row r="187" s="2" customFormat="1" ht="16.5" customHeight="1">
      <c r="A187" s="39"/>
      <c r="B187" s="40"/>
      <c r="C187" s="215" t="s">
        <v>382</v>
      </c>
      <c r="D187" s="215" t="s">
        <v>195</v>
      </c>
      <c r="E187" s="216" t="s">
        <v>2306</v>
      </c>
      <c r="F187" s="217" t="s">
        <v>2307</v>
      </c>
      <c r="G187" s="218" t="s">
        <v>1251</v>
      </c>
      <c r="H187" s="219">
        <v>1.8</v>
      </c>
      <c r="I187" s="220"/>
      <c r="J187" s="221">
        <f>ROUND(I187*H187,2)</f>
        <v>0</v>
      </c>
      <c r="K187" s="217" t="s">
        <v>1086</v>
      </c>
      <c r="L187" s="45"/>
      <c r="M187" s="222" t="s">
        <v>44</v>
      </c>
      <c r="N187" s="223" t="s">
        <v>53</v>
      </c>
      <c r="O187" s="85"/>
      <c r="P187" s="224">
        <f>O187*H187</f>
        <v>0</v>
      </c>
      <c r="Q187" s="224">
        <v>0.00012</v>
      </c>
      <c r="R187" s="224">
        <f>Q187*H187</f>
        <v>0.00021600000000000002</v>
      </c>
      <c r="S187" s="224">
        <v>0</v>
      </c>
      <c r="T187" s="225">
        <f>S187*H187</f>
        <v>0</v>
      </c>
      <c r="U187" s="39"/>
      <c r="V187" s="39"/>
      <c r="W187" s="39"/>
      <c r="X187" s="39"/>
      <c r="Y187" s="39"/>
      <c r="Z187" s="39"/>
      <c r="AA187" s="39"/>
      <c r="AB187" s="39"/>
      <c r="AC187" s="39"/>
      <c r="AD187" s="39"/>
      <c r="AE187" s="39"/>
      <c r="AR187" s="226" t="s">
        <v>211</v>
      </c>
      <c r="AT187" s="226" t="s">
        <v>195</v>
      </c>
      <c r="AU187" s="226" t="s">
        <v>91</v>
      </c>
      <c r="AY187" s="17" t="s">
        <v>192</v>
      </c>
      <c r="BE187" s="227">
        <f>IF(N187="základní",J187,0)</f>
        <v>0</v>
      </c>
      <c r="BF187" s="227">
        <f>IF(N187="snížená",J187,0)</f>
        <v>0</v>
      </c>
      <c r="BG187" s="227">
        <f>IF(N187="zákl. přenesená",J187,0)</f>
        <v>0</v>
      </c>
      <c r="BH187" s="227">
        <f>IF(N187="sníž. přenesená",J187,0)</f>
        <v>0</v>
      </c>
      <c r="BI187" s="227">
        <f>IF(N187="nulová",J187,0)</f>
        <v>0</v>
      </c>
      <c r="BJ187" s="17" t="s">
        <v>89</v>
      </c>
      <c r="BK187" s="227">
        <f>ROUND(I187*H187,2)</f>
        <v>0</v>
      </c>
      <c r="BL187" s="17" t="s">
        <v>211</v>
      </c>
      <c r="BM187" s="226" t="s">
        <v>2308</v>
      </c>
    </row>
    <row r="188" s="2" customFormat="1">
      <c r="A188" s="39"/>
      <c r="B188" s="40"/>
      <c r="C188" s="41"/>
      <c r="D188" s="248" t="s">
        <v>1088</v>
      </c>
      <c r="E188" s="41"/>
      <c r="F188" s="249" t="s">
        <v>2309</v>
      </c>
      <c r="G188" s="41"/>
      <c r="H188" s="41"/>
      <c r="I188" s="240"/>
      <c r="J188" s="41"/>
      <c r="K188" s="41"/>
      <c r="L188" s="45"/>
      <c r="M188" s="241"/>
      <c r="N188" s="242"/>
      <c r="O188" s="85"/>
      <c r="P188" s="85"/>
      <c r="Q188" s="85"/>
      <c r="R188" s="85"/>
      <c r="S188" s="85"/>
      <c r="T188" s="86"/>
      <c r="U188" s="39"/>
      <c r="V188" s="39"/>
      <c r="W188" s="39"/>
      <c r="X188" s="39"/>
      <c r="Y188" s="39"/>
      <c r="Z188" s="39"/>
      <c r="AA188" s="39"/>
      <c r="AB188" s="39"/>
      <c r="AC188" s="39"/>
      <c r="AD188" s="39"/>
      <c r="AE188" s="39"/>
      <c r="AT188" s="17" t="s">
        <v>1088</v>
      </c>
      <c r="AU188" s="17" t="s">
        <v>91</v>
      </c>
    </row>
    <row r="189" s="2" customFormat="1" ht="16.5" customHeight="1">
      <c r="A189" s="39"/>
      <c r="B189" s="40"/>
      <c r="C189" s="215" t="s">
        <v>386</v>
      </c>
      <c r="D189" s="215" t="s">
        <v>195</v>
      </c>
      <c r="E189" s="216" t="s">
        <v>2310</v>
      </c>
      <c r="F189" s="217" t="s">
        <v>2311</v>
      </c>
      <c r="G189" s="218" t="s">
        <v>1251</v>
      </c>
      <c r="H189" s="219">
        <v>1.8</v>
      </c>
      <c r="I189" s="220"/>
      <c r="J189" s="221">
        <f>ROUND(I189*H189,2)</f>
        <v>0</v>
      </c>
      <c r="K189" s="217" t="s">
        <v>1086</v>
      </c>
      <c r="L189" s="45"/>
      <c r="M189" s="222" t="s">
        <v>44</v>
      </c>
      <c r="N189" s="223" t="s">
        <v>53</v>
      </c>
      <c r="O189" s="85"/>
      <c r="P189" s="224">
        <f>O189*H189</f>
        <v>0</v>
      </c>
      <c r="Q189" s="224">
        <v>0.00012</v>
      </c>
      <c r="R189" s="224">
        <f>Q189*H189</f>
        <v>0.00021600000000000002</v>
      </c>
      <c r="S189" s="224">
        <v>0</v>
      </c>
      <c r="T189" s="225">
        <f>S189*H189</f>
        <v>0</v>
      </c>
      <c r="U189" s="39"/>
      <c r="V189" s="39"/>
      <c r="W189" s="39"/>
      <c r="X189" s="39"/>
      <c r="Y189" s="39"/>
      <c r="Z189" s="39"/>
      <c r="AA189" s="39"/>
      <c r="AB189" s="39"/>
      <c r="AC189" s="39"/>
      <c r="AD189" s="39"/>
      <c r="AE189" s="39"/>
      <c r="AR189" s="226" t="s">
        <v>211</v>
      </c>
      <c r="AT189" s="226" t="s">
        <v>195</v>
      </c>
      <c r="AU189" s="226" t="s">
        <v>91</v>
      </c>
      <c r="AY189" s="17" t="s">
        <v>192</v>
      </c>
      <c r="BE189" s="227">
        <f>IF(N189="základní",J189,0)</f>
        <v>0</v>
      </c>
      <c r="BF189" s="227">
        <f>IF(N189="snížená",J189,0)</f>
        <v>0</v>
      </c>
      <c r="BG189" s="227">
        <f>IF(N189="zákl. přenesená",J189,0)</f>
        <v>0</v>
      </c>
      <c r="BH189" s="227">
        <f>IF(N189="sníž. přenesená",J189,0)</f>
        <v>0</v>
      </c>
      <c r="BI189" s="227">
        <f>IF(N189="nulová",J189,0)</f>
        <v>0</v>
      </c>
      <c r="BJ189" s="17" t="s">
        <v>89</v>
      </c>
      <c r="BK189" s="227">
        <f>ROUND(I189*H189,2)</f>
        <v>0</v>
      </c>
      <c r="BL189" s="17" t="s">
        <v>211</v>
      </c>
      <c r="BM189" s="226" t="s">
        <v>2312</v>
      </c>
    </row>
    <row r="190" s="2" customFormat="1">
      <c r="A190" s="39"/>
      <c r="B190" s="40"/>
      <c r="C190" s="41"/>
      <c r="D190" s="248" t="s">
        <v>1088</v>
      </c>
      <c r="E190" s="41"/>
      <c r="F190" s="249" t="s">
        <v>2313</v>
      </c>
      <c r="G190" s="41"/>
      <c r="H190" s="41"/>
      <c r="I190" s="240"/>
      <c r="J190" s="41"/>
      <c r="K190" s="41"/>
      <c r="L190" s="45"/>
      <c r="M190" s="241"/>
      <c r="N190" s="242"/>
      <c r="O190" s="85"/>
      <c r="P190" s="85"/>
      <c r="Q190" s="85"/>
      <c r="R190" s="85"/>
      <c r="S190" s="85"/>
      <c r="T190" s="86"/>
      <c r="U190" s="39"/>
      <c r="V190" s="39"/>
      <c r="W190" s="39"/>
      <c r="X190" s="39"/>
      <c r="Y190" s="39"/>
      <c r="Z190" s="39"/>
      <c r="AA190" s="39"/>
      <c r="AB190" s="39"/>
      <c r="AC190" s="39"/>
      <c r="AD190" s="39"/>
      <c r="AE190" s="39"/>
      <c r="AT190" s="17" t="s">
        <v>1088</v>
      </c>
      <c r="AU190" s="17" t="s">
        <v>91</v>
      </c>
    </row>
    <row r="191" s="12" customFormat="1" ht="22.8" customHeight="1">
      <c r="A191" s="12"/>
      <c r="B191" s="199"/>
      <c r="C191" s="200"/>
      <c r="D191" s="201" t="s">
        <v>81</v>
      </c>
      <c r="E191" s="213" t="s">
        <v>2314</v>
      </c>
      <c r="F191" s="213" t="s">
        <v>2315</v>
      </c>
      <c r="G191" s="200"/>
      <c r="H191" s="200"/>
      <c r="I191" s="203"/>
      <c r="J191" s="214">
        <f>BK191</f>
        <v>0</v>
      </c>
      <c r="K191" s="200"/>
      <c r="L191" s="205"/>
      <c r="M191" s="206"/>
      <c r="N191" s="207"/>
      <c r="O191" s="207"/>
      <c r="P191" s="208">
        <f>SUM(P192:P203)</f>
        <v>0</v>
      </c>
      <c r="Q191" s="207"/>
      <c r="R191" s="208">
        <f>SUM(R192:R203)</f>
        <v>0.48741680000000004</v>
      </c>
      <c r="S191" s="207"/>
      <c r="T191" s="209">
        <f>SUM(T192:T203)</f>
        <v>0.084062700000000004</v>
      </c>
      <c r="U191" s="12"/>
      <c r="V191" s="12"/>
      <c r="W191" s="12"/>
      <c r="X191" s="12"/>
      <c r="Y191" s="12"/>
      <c r="Z191" s="12"/>
      <c r="AA191" s="12"/>
      <c r="AB191" s="12"/>
      <c r="AC191" s="12"/>
      <c r="AD191" s="12"/>
      <c r="AE191" s="12"/>
      <c r="AR191" s="210" t="s">
        <v>91</v>
      </c>
      <c r="AT191" s="211" t="s">
        <v>81</v>
      </c>
      <c r="AU191" s="211" t="s">
        <v>89</v>
      </c>
      <c r="AY191" s="210" t="s">
        <v>192</v>
      </c>
      <c r="BK191" s="212">
        <f>SUM(BK192:BK203)</f>
        <v>0</v>
      </c>
    </row>
    <row r="192" s="2" customFormat="1" ht="16.5" customHeight="1">
      <c r="A192" s="39"/>
      <c r="B192" s="40"/>
      <c r="C192" s="215" t="s">
        <v>391</v>
      </c>
      <c r="D192" s="215" t="s">
        <v>195</v>
      </c>
      <c r="E192" s="216" t="s">
        <v>2316</v>
      </c>
      <c r="F192" s="217" t="s">
        <v>2317</v>
      </c>
      <c r="G192" s="218" t="s">
        <v>1251</v>
      </c>
      <c r="H192" s="219">
        <v>271.17000000000002</v>
      </c>
      <c r="I192" s="220"/>
      <c r="J192" s="221">
        <f>ROUND(I192*H192,2)</f>
        <v>0</v>
      </c>
      <c r="K192" s="217" t="s">
        <v>1086</v>
      </c>
      <c r="L192" s="45"/>
      <c r="M192" s="222" t="s">
        <v>44</v>
      </c>
      <c r="N192" s="223" t="s">
        <v>53</v>
      </c>
      <c r="O192" s="85"/>
      <c r="P192" s="224">
        <f>O192*H192</f>
        <v>0</v>
      </c>
      <c r="Q192" s="224">
        <v>0.001</v>
      </c>
      <c r="R192" s="224">
        <f>Q192*H192</f>
        <v>0.27117000000000002</v>
      </c>
      <c r="S192" s="224">
        <v>0.00031</v>
      </c>
      <c r="T192" s="225">
        <f>S192*H192</f>
        <v>0.084062700000000004</v>
      </c>
      <c r="U192" s="39"/>
      <c r="V192" s="39"/>
      <c r="W192" s="39"/>
      <c r="X192" s="39"/>
      <c r="Y192" s="39"/>
      <c r="Z192" s="39"/>
      <c r="AA192" s="39"/>
      <c r="AB192" s="39"/>
      <c r="AC192" s="39"/>
      <c r="AD192" s="39"/>
      <c r="AE192" s="39"/>
      <c r="AR192" s="226" t="s">
        <v>211</v>
      </c>
      <c r="AT192" s="226" t="s">
        <v>195</v>
      </c>
      <c r="AU192" s="226" t="s">
        <v>91</v>
      </c>
      <c r="AY192" s="17" t="s">
        <v>192</v>
      </c>
      <c r="BE192" s="227">
        <f>IF(N192="základní",J192,0)</f>
        <v>0</v>
      </c>
      <c r="BF192" s="227">
        <f>IF(N192="snížená",J192,0)</f>
        <v>0</v>
      </c>
      <c r="BG192" s="227">
        <f>IF(N192="zákl. přenesená",J192,0)</f>
        <v>0</v>
      </c>
      <c r="BH192" s="227">
        <f>IF(N192="sníž. přenesená",J192,0)</f>
        <v>0</v>
      </c>
      <c r="BI192" s="227">
        <f>IF(N192="nulová",J192,0)</f>
        <v>0</v>
      </c>
      <c r="BJ192" s="17" t="s">
        <v>89</v>
      </c>
      <c r="BK192" s="227">
        <f>ROUND(I192*H192,2)</f>
        <v>0</v>
      </c>
      <c r="BL192" s="17" t="s">
        <v>211</v>
      </c>
      <c r="BM192" s="226" t="s">
        <v>2318</v>
      </c>
    </row>
    <row r="193" s="2" customFormat="1">
      <c r="A193" s="39"/>
      <c r="B193" s="40"/>
      <c r="C193" s="41"/>
      <c r="D193" s="248" t="s">
        <v>1088</v>
      </c>
      <c r="E193" s="41"/>
      <c r="F193" s="249" t="s">
        <v>2319</v>
      </c>
      <c r="G193" s="41"/>
      <c r="H193" s="41"/>
      <c r="I193" s="240"/>
      <c r="J193" s="41"/>
      <c r="K193" s="41"/>
      <c r="L193" s="45"/>
      <c r="M193" s="241"/>
      <c r="N193" s="242"/>
      <c r="O193" s="85"/>
      <c r="P193" s="85"/>
      <c r="Q193" s="85"/>
      <c r="R193" s="85"/>
      <c r="S193" s="85"/>
      <c r="T193" s="86"/>
      <c r="U193" s="39"/>
      <c r="V193" s="39"/>
      <c r="W193" s="39"/>
      <c r="X193" s="39"/>
      <c r="Y193" s="39"/>
      <c r="Z193" s="39"/>
      <c r="AA193" s="39"/>
      <c r="AB193" s="39"/>
      <c r="AC193" s="39"/>
      <c r="AD193" s="39"/>
      <c r="AE193" s="39"/>
      <c r="AT193" s="17" t="s">
        <v>1088</v>
      </c>
      <c r="AU193" s="17" t="s">
        <v>91</v>
      </c>
    </row>
    <row r="194" s="2" customFormat="1" ht="16.5" customHeight="1">
      <c r="A194" s="39"/>
      <c r="B194" s="40"/>
      <c r="C194" s="215" t="s">
        <v>397</v>
      </c>
      <c r="D194" s="215" t="s">
        <v>195</v>
      </c>
      <c r="E194" s="216" t="s">
        <v>2320</v>
      </c>
      <c r="F194" s="217" t="s">
        <v>2321</v>
      </c>
      <c r="G194" s="218" t="s">
        <v>1251</v>
      </c>
      <c r="H194" s="219">
        <v>133.91999999999999</v>
      </c>
      <c r="I194" s="220"/>
      <c r="J194" s="221">
        <f>ROUND(I194*H194,2)</f>
        <v>0</v>
      </c>
      <c r="K194" s="217" t="s">
        <v>1086</v>
      </c>
      <c r="L194" s="45"/>
      <c r="M194" s="222" t="s">
        <v>44</v>
      </c>
      <c r="N194" s="223" t="s">
        <v>53</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89</v>
      </c>
      <c r="AT194" s="226" t="s">
        <v>195</v>
      </c>
      <c r="AU194" s="226" t="s">
        <v>91</v>
      </c>
      <c r="AY194" s="17" t="s">
        <v>192</v>
      </c>
      <c r="BE194" s="227">
        <f>IF(N194="základní",J194,0)</f>
        <v>0</v>
      </c>
      <c r="BF194" s="227">
        <f>IF(N194="snížená",J194,0)</f>
        <v>0</v>
      </c>
      <c r="BG194" s="227">
        <f>IF(N194="zákl. přenesená",J194,0)</f>
        <v>0</v>
      </c>
      <c r="BH194" s="227">
        <f>IF(N194="sníž. přenesená",J194,0)</f>
        <v>0</v>
      </c>
      <c r="BI194" s="227">
        <f>IF(N194="nulová",J194,0)</f>
        <v>0</v>
      </c>
      <c r="BJ194" s="17" t="s">
        <v>89</v>
      </c>
      <c r="BK194" s="227">
        <f>ROUND(I194*H194,2)</f>
        <v>0</v>
      </c>
      <c r="BL194" s="17" t="s">
        <v>89</v>
      </c>
      <c r="BM194" s="226" t="s">
        <v>2322</v>
      </c>
    </row>
    <row r="195" s="2" customFormat="1">
      <c r="A195" s="39"/>
      <c r="B195" s="40"/>
      <c r="C195" s="41"/>
      <c r="D195" s="248" t="s">
        <v>1088</v>
      </c>
      <c r="E195" s="41"/>
      <c r="F195" s="249" t="s">
        <v>2323</v>
      </c>
      <c r="G195" s="41"/>
      <c r="H195" s="41"/>
      <c r="I195" s="240"/>
      <c r="J195" s="41"/>
      <c r="K195" s="41"/>
      <c r="L195" s="45"/>
      <c r="M195" s="241"/>
      <c r="N195" s="242"/>
      <c r="O195" s="85"/>
      <c r="P195" s="85"/>
      <c r="Q195" s="85"/>
      <c r="R195" s="85"/>
      <c r="S195" s="85"/>
      <c r="T195" s="86"/>
      <c r="U195" s="39"/>
      <c r="V195" s="39"/>
      <c r="W195" s="39"/>
      <c r="X195" s="39"/>
      <c r="Y195" s="39"/>
      <c r="Z195" s="39"/>
      <c r="AA195" s="39"/>
      <c r="AB195" s="39"/>
      <c r="AC195" s="39"/>
      <c r="AD195" s="39"/>
      <c r="AE195" s="39"/>
      <c r="AT195" s="17" t="s">
        <v>1088</v>
      </c>
      <c r="AU195" s="17" t="s">
        <v>91</v>
      </c>
    </row>
    <row r="196" s="2" customFormat="1" ht="16.5" customHeight="1">
      <c r="A196" s="39"/>
      <c r="B196" s="40"/>
      <c r="C196" s="228" t="s">
        <v>401</v>
      </c>
      <c r="D196" s="228" t="s">
        <v>266</v>
      </c>
      <c r="E196" s="229" t="s">
        <v>2324</v>
      </c>
      <c r="F196" s="230" t="s">
        <v>2325</v>
      </c>
      <c r="G196" s="231" t="s">
        <v>1251</v>
      </c>
      <c r="H196" s="232">
        <v>177.28200000000001</v>
      </c>
      <c r="I196" s="233"/>
      <c r="J196" s="234">
        <f>ROUND(I196*H196,2)</f>
        <v>0</v>
      </c>
      <c r="K196" s="230" t="s">
        <v>1086</v>
      </c>
      <c r="L196" s="235"/>
      <c r="M196" s="236" t="s">
        <v>44</v>
      </c>
      <c r="N196" s="237" t="s">
        <v>53</v>
      </c>
      <c r="O196" s="85"/>
      <c r="P196" s="224">
        <f>O196*H196</f>
        <v>0</v>
      </c>
      <c r="Q196" s="224">
        <v>0</v>
      </c>
      <c r="R196" s="224">
        <f>Q196*H196</f>
        <v>0</v>
      </c>
      <c r="S196" s="224">
        <v>0</v>
      </c>
      <c r="T196" s="225">
        <f>S196*H196</f>
        <v>0</v>
      </c>
      <c r="U196" s="39"/>
      <c r="V196" s="39"/>
      <c r="W196" s="39"/>
      <c r="X196" s="39"/>
      <c r="Y196" s="39"/>
      <c r="Z196" s="39"/>
      <c r="AA196" s="39"/>
      <c r="AB196" s="39"/>
      <c r="AC196" s="39"/>
      <c r="AD196" s="39"/>
      <c r="AE196" s="39"/>
      <c r="AR196" s="226" t="s">
        <v>269</v>
      </c>
      <c r="AT196" s="226" t="s">
        <v>266</v>
      </c>
      <c r="AU196" s="226" t="s">
        <v>91</v>
      </c>
      <c r="AY196" s="17" t="s">
        <v>192</v>
      </c>
      <c r="BE196" s="227">
        <f>IF(N196="základní",J196,0)</f>
        <v>0</v>
      </c>
      <c r="BF196" s="227">
        <f>IF(N196="snížená",J196,0)</f>
        <v>0</v>
      </c>
      <c r="BG196" s="227">
        <f>IF(N196="zákl. přenesená",J196,0)</f>
        <v>0</v>
      </c>
      <c r="BH196" s="227">
        <f>IF(N196="sníž. přenesená",J196,0)</f>
        <v>0</v>
      </c>
      <c r="BI196" s="227">
        <f>IF(N196="nulová",J196,0)</f>
        <v>0</v>
      </c>
      <c r="BJ196" s="17" t="s">
        <v>89</v>
      </c>
      <c r="BK196" s="227">
        <f>ROUND(I196*H196,2)</f>
        <v>0</v>
      </c>
      <c r="BL196" s="17" t="s">
        <v>270</v>
      </c>
      <c r="BM196" s="226" t="s">
        <v>2326</v>
      </c>
    </row>
    <row r="197" s="13" customFormat="1">
      <c r="A197" s="13"/>
      <c r="B197" s="253"/>
      <c r="C197" s="254"/>
      <c r="D197" s="238" t="s">
        <v>1266</v>
      </c>
      <c r="E197" s="254"/>
      <c r="F197" s="255" t="s">
        <v>2327</v>
      </c>
      <c r="G197" s="254"/>
      <c r="H197" s="256">
        <v>177.28200000000001</v>
      </c>
      <c r="I197" s="257"/>
      <c r="J197" s="254"/>
      <c r="K197" s="254"/>
      <c r="L197" s="258"/>
      <c r="M197" s="259"/>
      <c r="N197" s="260"/>
      <c r="O197" s="260"/>
      <c r="P197" s="260"/>
      <c r="Q197" s="260"/>
      <c r="R197" s="260"/>
      <c r="S197" s="260"/>
      <c r="T197" s="261"/>
      <c r="U197" s="13"/>
      <c r="V197" s="13"/>
      <c r="W197" s="13"/>
      <c r="X197" s="13"/>
      <c r="Y197" s="13"/>
      <c r="Z197" s="13"/>
      <c r="AA197" s="13"/>
      <c r="AB197" s="13"/>
      <c r="AC197" s="13"/>
      <c r="AD197" s="13"/>
      <c r="AE197" s="13"/>
      <c r="AT197" s="262" t="s">
        <v>1266</v>
      </c>
      <c r="AU197" s="262" t="s">
        <v>91</v>
      </c>
      <c r="AV197" s="13" t="s">
        <v>91</v>
      </c>
      <c r="AW197" s="13" t="s">
        <v>4</v>
      </c>
      <c r="AX197" s="13" t="s">
        <v>89</v>
      </c>
      <c r="AY197" s="262" t="s">
        <v>192</v>
      </c>
    </row>
    <row r="198" s="2" customFormat="1" ht="24.15" customHeight="1">
      <c r="A198" s="39"/>
      <c r="B198" s="40"/>
      <c r="C198" s="215" t="s">
        <v>405</v>
      </c>
      <c r="D198" s="215" t="s">
        <v>195</v>
      </c>
      <c r="E198" s="216" t="s">
        <v>2328</v>
      </c>
      <c r="F198" s="217" t="s">
        <v>2329</v>
      </c>
      <c r="G198" s="218" t="s">
        <v>1251</v>
      </c>
      <c r="H198" s="219">
        <v>26.879999999999999</v>
      </c>
      <c r="I198" s="220"/>
      <c r="J198" s="221">
        <f>ROUND(I198*H198,2)</f>
        <v>0</v>
      </c>
      <c r="K198" s="217" t="s">
        <v>1086</v>
      </c>
      <c r="L198" s="45"/>
      <c r="M198" s="222" t="s">
        <v>44</v>
      </c>
      <c r="N198" s="223" t="s">
        <v>53</v>
      </c>
      <c r="O198" s="85"/>
      <c r="P198" s="224">
        <f>O198*H198</f>
        <v>0</v>
      </c>
      <c r="Q198" s="224">
        <v>0</v>
      </c>
      <c r="R198" s="224">
        <f>Q198*H198</f>
        <v>0</v>
      </c>
      <c r="S198" s="224">
        <v>0</v>
      </c>
      <c r="T198" s="225">
        <f>S198*H198</f>
        <v>0</v>
      </c>
      <c r="U198" s="39"/>
      <c r="V198" s="39"/>
      <c r="W198" s="39"/>
      <c r="X198" s="39"/>
      <c r="Y198" s="39"/>
      <c r="Z198" s="39"/>
      <c r="AA198" s="39"/>
      <c r="AB198" s="39"/>
      <c r="AC198" s="39"/>
      <c r="AD198" s="39"/>
      <c r="AE198" s="39"/>
      <c r="AR198" s="226" t="s">
        <v>89</v>
      </c>
      <c r="AT198" s="226" t="s">
        <v>195</v>
      </c>
      <c r="AU198" s="226" t="s">
        <v>91</v>
      </c>
      <c r="AY198" s="17" t="s">
        <v>192</v>
      </c>
      <c r="BE198" s="227">
        <f>IF(N198="základní",J198,0)</f>
        <v>0</v>
      </c>
      <c r="BF198" s="227">
        <f>IF(N198="snížená",J198,0)</f>
        <v>0</v>
      </c>
      <c r="BG198" s="227">
        <f>IF(N198="zákl. přenesená",J198,0)</f>
        <v>0</v>
      </c>
      <c r="BH198" s="227">
        <f>IF(N198="sníž. přenesená",J198,0)</f>
        <v>0</v>
      </c>
      <c r="BI198" s="227">
        <f>IF(N198="nulová",J198,0)</f>
        <v>0</v>
      </c>
      <c r="BJ198" s="17" t="s">
        <v>89</v>
      </c>
      <c r="BK198" s="227">
        <f>ROUND(I198*H198,2)</f>
        <v>0</v>
      </c>
      <c r="BL198" s="17" t="s">
        <v>89</v>
      </c>
      <c r="BM198" s="226" t="s">
        <v>2330</v>
      </c>
    </row>
    <row r="199" s="2" customFormat="1">
      <c r="A199" s="39"/>
      <c r="B199" s="40"/>
      <c r="C199" s="41"/>
      <c r="D199" s="248" t="s">
        <v>1088</v>
      </c>
      <c r="E199" s="41"/>
      <c r="F199" s="249" t="s">
        <v>2331</v>
      </c>
      <c r="G199" s="41"/>
      <c r="H199" s="41"/>
      <c r="I199" s="240"/>
      <c r="J199" s="41"/>
      <c r="K199" s="41"/>
      <c r="L199" s="45"/>
      <c r="M199" s="241"/>
      <c r="N199" s="242"/>
      <c r="O199" s="85"/>
      <c r="P199" s="85"/>
      <c r="Q199" s="85"/>
      <c r="R199" s="85"/>
      <c r="S199" s="85"/>
      <c r="T199" s="86"/>
      <c r="U199" s="39"/>
      <c r="V199" s="39"/>
      <c r="W199" s="39"/>
      <c r="X199" s="39"/>
      <c r="Y199" s="39"/>
      <c r="Z199" s="39"/>
      <c r="AA199" s="39"/>
      <c r="AB199" s="39"/>
      <c r="AC199" s="39"/>
      <c r="AD199" s="39"/>
      <c r="AE199" s="39"/>
      <c r="AT199" s="17" t="s">
        <v>1088</v>
      </c>
      <c r="AU199" s="17" t="s">
        <v>91</v>
      </c>
    </row>
    <row r="200" s="2" customFormat="1" ht="16.5" customHeight="1">
      <c r="A200" s="39"/>
      <c r="B200" s="40"/>
      <c r="C200" s="215" t="s">
        <v>409</v>
      </c>
      <c r="D200" s="215" t="s">
        <v>195</v>
      </c>
      <c r="E200" s="216" t="s">
        <v>2332</v>
      </c>
      <c r="F200" s="217" t="s">
        <v>2333</v>
      </c>
      <c r="G200" s="218" t="s">
        <v>1251</v>
      </c>
      <c r="H200" s="219">
        <v>441.31999999999999</v>
      </c>
      <c r="I200" s="220"/>
      <c r="J200" s="221">
        <f>ROUND(I200*H200,2)</f>
        <v>0</v>
      </c>
      <c r="K200" s="217" t="s">
        <v>1086</v>
      </c>
      <c r="L200" s="45"/>
      <c r="M200" s="222" t="s">
        <v>44</v>
      </c>
      <c r="N200" s="223" t="s">
        <v>53</v>
      </c>
      <c r="O200" s="85"/>
      <c r="P200" s="224">
        <f>O200*H200</f>
        <v>0</v>
      </c>
      <c r="Q200" s="224">
        <v>0.00020000000000000001</v>
      </c>
      <c r="R200" s="224">
        <f>Q200*H200</f>
        <v>0.088264000000000009</v>
      </c>
      <c r="S200" s="224">
        <v>0</v>
      </c>
      <c r="T200" s="225">
        <f>S200*H200</f>
        <v>0</v>
      </c>
      <c r="U200" s="39"/>
      <c r="V200" s="39"/>
      <c r="W200" s="39"/>
      <c r="X200" s="39"/>
      <c r="Y200" s="39"/>
      <c r="Z200" s="39"/>
      <c r="AA200" s="39"/>
      <c r="AB200" s="39"/>
      <c r="AC200" s="39"/>
      <c r="AD200" s="39"/>
      <c r="AE200" s="39"/>
      <c r="AR200" s="226" t="s">
        <v>211</v>
      </c>
      <c r="AT200" s="226" t="s">
        <v>195</v>
      </c>
      <c r="AU200" s="226" t="s">
        <v>91</v>
      </c>
      <c r="AY200" s="17" t="s">
        <v>192</v>
      </c>
      <c r="BE200" s="227">
        <f>IF(N200="základní",J200,0)</f>
        <v>0</v>
      </c>
      <c r="BF200" s="227">
        <f>IF(N200="snížená",J200,0)</f>
        <v>0</v>
      </c>
      <c r="BG200" s="227">
        <f>IF(N200="zákl. přenesená",J200,0)</f>
        <v>0</v>
      </c>
      <c r="BH200" s="227">
        <f>IF(N200="sníž. přenesená",J200,0)</f>
        <v>0</v>
      </c>
      <c r="BI200" s="227">
        <f>IF(N200="nulová",J200,0)</f>
        <v>0</v>
      </c>
      <c r="BJ200" s="17" t="s">
        <v>89</v>
      </c>
      <c r="BK200" s="227">
        <f>ROUND(I200*H200,2)</f>
        <v>0</v>
      </c>
      <c r="BL200" s="17" t="s">
        <v>211</v>
      </c>
      <c r="BM200" s="226" t="s">
        <v>2334</v>
      </c>
    </row>
    <row r="201" s="2" customFormat="1">
      <c r="A201" s="39"/>
      <c r="B201" s="40"/>
      <c r="C201" s="41"/>
      <c r="D201" s="248" t="s">
        <v>1088</v>
      </c>
      <c r="E201" s="41"/>
      <c r="F201" s="249" t="s">
        <v>2335</v>
      </c>
      <c r="G201" s="41"/>
      <c r="H201" s="41"/>
      <c r="I201" s="240"/>
      <c r="J201" s="41"/>
      <c r="K201" s="41"/>
      <c r="L201" s="45"/>
      <c r="M201" s="241"/>
      <c r="N201" s="242"/>
      <c r="O201" s="85"/>
      <c r="P201" s="85"/>
      <c r="Q201" s="85"/>
      <c r="R201" s="85"/>
      <c r="S201" s="85"/>
      <c r="T201" s="86"/>
      <c r="U201" s="39"/>
      <c r="V201" s="39"/>
      <c r="W201" s="39"/>
      <c r="X201" s="39"/>
      <c r="Y201" s="39"/>
      <c r="Z201" s="39"/>
      <c r="AA201" s="39"/>
      <c r="AB201" s="39"/>
      <c r="AC201" s="39"/>
      <c r="AD201" s="39"/>
      <c r="AE201" s="39"/>
      <c r="AT201" s="17" t="s">
        <v>1088</v>
      </c>
      <c r="AU201" s="17" t="s">
        <v>91</v>
      </c>
    </row>
    <row r="202" s="2" customFormat="1" ht="24.15" customHeight="1">
      <c r="A202" s="39"/>
      <c r="B202" s="40"/>
      <c r="C202" s="215" t="s">
        <v>413</v>
      </c>
      <c r="D202" s="215" t="s">
        <v>195</v>
      </c>
      <c r="E202" s="216" t="s">
        <v>2336</v>
      </c>
      <c r="F202" s="217" t="s">
        <v>2337</v>
      </c>
      <c r="G202" s="218" t="s">
        <v>1251</v>
      </c>
      <c r="H202" s="219">
        <v>441.31999999999999</v>
      </c>
      <c r="I202" s="220"/>
      <c r="J202" s="221">
        <f>ROUND(I202*H202,2)</f>
        <v>0</v>
      </c>
      <c r="K202" s="217" t="s">
        <v>1086</v>
      </c>
      <c r="L202" s="45"/>
      <c r="M202" s="222" t="s">
        <v>44</v>
      </c>
      <c r="N202" s="223" t="s">
        <v>53</v>
      </c>
      <c r="O202" s="85"/>
      <c r="P202" s="224">
        <f>O202*H202</f>
        <v>0</v>
      </c>
      <c r="Q202" s="224">
        <v>0.00029</v>
      </c>
      <c r="R202" s="224">
        <f>Q202*H202</f>
        <v>0.12798280000000001</v>
      </c>
      <c r="S202" s="224">
        <v>0</v>
      </c>
      <c r="T202" s="225">
        <f>S202*H202</f>
        <v>0</v>
      </c>
      <c r="U202" s="39"/>
      <c r="V202" s="39"/>
      <c r="W202" s="39"/>
      <c r="X202" s="39"/>
      <c r="Y202" s="39"/>
      <c r="Z202" s="39"/>
      <c r="AA202" s="39"/>
      <c r="AB202" s="39"/>
      <c r="AC202" s="39"/>
      <c r="AD202" s="39"/>
      <c r="AE202" s="39"/>
      <c r="AR202" s="226" t="s">
        <v>211</v>
      </c>
      <c r="AT202" s="226" t="s">
        <v>195</v>
      </c>
      <c r="AU202" s="226" t="s">
        <v>91</v>
      </c>
      <c r="AY202" s="17" t="s">
        <v>192</v>
      </c>
      <c r="BE202" s="227">
        <f>IF(N202="základní",J202,0)</f>
        <v>0</v>
      </c>
      <c r="BF202" s="227">
        <f>IF(N202="snížená",J202,0)</f>
        <v>0</v>
      </c>
      <c r="BG202" s="227">
        <f>IF(N202="zákl. přenesená",J202,0)</f>
        <v>0</v>
      </c>
      <c r="BH202" s="227">
        <f>IF(N202="sníž. přenesená",J202,0)</f>
        <v>0</v>
      </c>
      <c r="BI202" s="227">
        <f>IF(N202="nulová",J202,0)</f>
        <v>0</v>
      </c>
      <c r="BJ202" s="17" t="s">
        <v>89</v>
      </c>
      <c r="BK202" s="227">
        <f>ROUND(I202*H202,2)</f>
        <v>0</v>
      </c>
      <c r="BL202" s="17" t="s">
        <v>211</v>
      </c>
      <c r="BM202" s="226" t="s">
        <v>2338</v>
      </c>
    </row>
    <row r="203" s="2" customFormat="1">
      <c r="A203" s="39"/>
      <c r="B203" s="40"/>
      <c r="C203" s="41"/>
      <c r="D203" s="248" t="s">
        <v>1088</v>
      </c>
      <c r="E203" s="41"/>
      <c r="F203" s="249" t="s">
        <v>2339</v>
      </c>
      <c r="G203" s="41"/>
      <c r="H203" s="41"/>
      <c r="I203" s="240"/>
      <c r="J203" s="41"/>
      <c r="K203" s="41"/>
      <c r="L203" s="45"/>
      <c r="M203" s="250"/>
      <c r="N203" s="251"/>
      <c r="O203" s="245"/>
      <c r="P203" s="245"/>
      <c r="Q203" s="245"/>
      <c r="R203" s="245"/>
      <c r="S203" s="245"/>
      <c r="T203" s="252"/>
      <c r="U203" s="39"/>
      <c r="V203" s="39"/>
      <c r="W203" s="39"/>
      <c r="X203" s="39"/>
      <c r="Y203" s="39"/>
      <c r="Z203" s="39"/>
      <c r="AA203" s="39"/>
      <c r="AB203" s="39"/>
      <c r="AC203" s="39"/>
      <c r="AD203" s="39"/>
      <c r="AE203" s="39"/>
      <c r="AT203" s="17" t="s">
        <v>1088</v>
      </c>
      <c r="AU203" s="17" t="s">
        <v>91</v>
      </c>
    </row>
    <row r="204" s="2" customFormat="1" ht="6.96" customHeight="1">
      <c r="A204" s="39"/>
      <c r="B204" s="60"/>
      <c r="C204" s="61"/>
      <c r="D204" s="61"/>
      <c r="E204" s="61"/>
      <c r="F204" s="61"/>
      <c r="G204" s="61"/>
      <c r="H204" s="61"/>
      <c r="I204" s="61"/>
      <c r="J204" s="61"/>
      <c r="K204" s="61"/>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E4rxFkDf7H3FgSQJl1ErLsRP3obvTbNNlXx1BJcnncLKzdvDSr4vFGRgJPx/lbrI58BIDnOVDXA6+DxRw2VZCw==" hashValue="bV+v4OQvADmc4OOkvFGkkhsxTuEhBDymLRsIX7OdqyUsKQKDeuY9FRvrlXYaXFES7+AVb93lSK8QEHZ0F8w3Sw==" algorithmName="SHA-512" password="CC35"/>
  <autoFilter ref="C88:K203"/>
  <mergeCells count="9">
    <mergeCell ref="E7:H7"/>
    <mergeCell ref="E9:H9"/>
    <mergeCell ref="E18:H18"/>
    <mergeCell ref="E27:H27"/>
    <mergeCell ref="E48:H48"/>
    <mergeCell ref="E50:H50"/>
    <mergeCell ref="E79:H79"/>
    <mergeCell ref="E81:H81"/>
    <mergeCell ref="L2:V2"/>
  </mergeCells>
  <hyperlinks>
    <hyperlink ref="F93" r:id="rId1" display="https://podminky.urs.cz/item/CS_URS_2022_01/310237241"/>
    <hyperlink ref="F95" r:id="rId2" display="https://podminky.urs.cz/item/CS_URS_2022_01/310239211"/>
    <hyperlink ref="F97" r:id="rId3" display="https://podminky.urs.cz/item/CS_URS_2022_01/346244371"/>
    <hyperlink ref="F100" r:id="rId4" display="https://podminky.urs.cz/item/CS_URS_2022_01/611131121"/>
    <hyperlink ref="F102" r:id="rId5" display="https://podminky.urs.cz/item/CS_URS_2022_01/611311131"/>
    <hyperlink ref="F104" r:id="rId6" display="https://podminky.urs.cz/item/CS_URS_2022_01/611325422"/>
    <hyperlink ref="F106" r:id="rId7" display="https://podminky.urs.cz/item/CS_URS_2022_01/612131101"/>
    <hyperlink ref="F108" r:id="rId8" display="https://podminky.urs.cz/item/CS_URS_2022_01/612131121"/>
    <hyperlink ref="F110" r:id="rId9" display="https://podminky.urs.cz/item/CS_URS_2022_01/612311131"/>
    <hyperlink ref="F112" r:id="rId10" display="https://podminky.urs.cz/item/CS_URS_2022_01/612321111"/>
    <hyperlink ref="F114" r:id="rId11" display="https://podminky.urs.cz/item/CS_URS_2022_01/612321141"/>
    <hyperlink ref="F116" r:id="rId12" display="https://podminky.urs.cz/item/CS_URS_2022_01/612325302"/>
    <hyperlink ref="F118" r:id="rId13" display="https://podminky.urs.cz/item/CS_URS_2022_01/612325422"/>
    <hyperlink ref="F121" r:id="rId14" display="https://podminky.urs.cz/item/CS_URS_2022_01/949101111"/>
    <hyperlink ref="F123" r:id="rId15" display="https://podminky.urs.cz/item/CS_URS_2022_01/952901111"/>
    <hyperlink ref="F125" r:id="rId16" display="https://podminky.urs.cz/item/CS_URS_2022_01/965081611"/>
    <hyperlink ref="F127" r:id="rId17" display="https://podminky.urs.cz/item/CS_URS_2022_01/735111810"/>
    <hyperlink ref="F129" r:id="rId18" display="https://podminky.urs.cz/item/CS_URS_2022_01/968062354"/>
    <hyperlink ref="F131" r:id="rId19" display="https://podminky.urs.cz/item/CS_URS_2022_01/968062455"/>
    <hyperlink ref="F133" r:id="rId20" display="https://podminky.urs.cz/item/CS_URS_2022_01/968072456"/>
    <hyperlink ref="F137" r:id="rId21" display="https://podminky.urs.cz/item/CS_URS_2022_01/766660461"/>
    <hyperlink ref="F141" r:id="rId22" display="https://podminky.urs.cz/item/CS_URS_2022_01/767510111"/>
    <hyperlink ref="F144" r:id="rId23" display="https://podminky.urs.cz/item/CS_URS_2022_01/789421531"/>
    <hyperlink ref="F146" r:id="rId24" display="https://podminky.urs.cz/item/CS_URS_2022_01/998767201"/>
    <hyperlink ref="F149" r:id="rId25" display="https://podminky.urs.cz/item/CS_URS_2022_01/776111116"/>
    <hyperlink ref="F151" r:id="rId26" display="https://podminky.urs.cz/item/CS_URS_2022_01/776111311"/>
    <hyperlink ref="F153" r:id="rId27" display="https://podminky.urs.cz/item/CS_URS_2022_01/776121311"/>
    <hyperlink ref="F155" r:id="rId28" display="https://podminky.urs.cz/item/CS_URS_2022_01/776121321"/>
    <hyperlink ref="F157" r:id="rId29" display="https://podminky.urs.cz/item/CS_URS_2022_01/776141112"/>
    <hyperlink ref="F159" r:id="rId30" display="https://podminky.urs.cz/item/CS_URS_2022_01/776201812"/>
    <hyperlink ref="F161" r:id="rId31" display="https://podminky.urs.cz/item/CS_URS_2022_01/776221111"/>
    <hyperlink ref="F165" r:id="rId32" display="https://podminky.urs.cz/item/CS_URS_2022_01/776221121"/>
    <hyperlink ref="F169" r:id="rId33" display="https://podminky.urs.cz/item/CS_URS_2022_01/776421111"/>
    <hyperlink ref="F173" r:id="rId34" display="https://podminky.urs.cz/item/CS_URS_2022_01/776421711"/>
    <hyperlink ref="F177" r:id="rId35" display="https://podminky.urs.cz/item/CS_URS_2022_01/776991121"/>
    <hyperlink ref="F179" r:id="rId36" display="https://podminky.urs.cz/item/CS_URS_2022_01/998776201"/>
    <hyperlink ref="F182" r:id="rId37" display="https://podminky.urs.cz/item/CS_URS_2022_01/783301313"/>
    <hyperlink ref="F184" r:id="rId38" display="https://podminky.urs.cz/item/CS_URS_2022_01/783306807"/>
    <hyperlink ref="F186" r:id="rId39" display="https://podminky.urs.cz/item/CS_URS_2022_01/783314203"/>
    <hyperlink ref="F188" r:id="rId40" display="https://podminky.urs.cz/item/CS_URS_2022_01/783315101"/>
    <hyperlink ref="F190" r:id="rId41" display="https://podminky.urs.cz/item/CS_URS_2022_01/783317101"/>
    <hyperlink ref="F193" r:id="rId42" display="https://podminky.urs.cz/item/CS_URS_2022_01/784121001"/>
    <hyperlink ref="F195" r:id="rId43" display="https://podminky.urs.cz/item/CS_URS_2022_01/784171101"/>
    <hyperlink ref="F199" r:id="rId44" display="https://podminky.urs.cz/item/CS_URS_2022_01/784171111"/>
    <hyperlink ref="F201" r:id="rId45" display="https://podminky.urs.cz/item/CS_URS_2022_01/784181121"/>
    <hyperlink ref="F203" r:id="rId46" display="https://podminky.urs.cz/item/CS_URS_2022_01/784221101"/>
  </hyperlinks>
  <pageMargins left="0.39375" right="0.39375" top="0.39375" bottom="0.39375" header="0" footer="0"/>
  <pageSetup paperSize="9" orientation="landscape" blackAndWhite="1" fitToHeight="100"/>
  <headerFooter>
    <oddFooter>&amp;CStrana &amp;P z &amp;N</oddFooter>
  </headerFooter>
  <drawing r:id="rId4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131</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2340</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ROUND(J87,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ROUND((SUM(BE87:BE183)),  2)</f>
        <v>0</v>
      </c>
      <c r="G33" s="39"/>
      <c r="H33" s="39"/>
      <c r="I33" s="159">
        <v>0.20999999999999999</v>
      </c>
      <c r="J33" s="158">
        <f>ROUND(((SUM(BE87:BE183))*I33),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ROUND((SUM(BF87:BF183)),  2)</f>
        <v>0</v>
      </c>
      <c r="G34" s="39"/>
      <c r="H34" s="39"/>
      <c r="I34" s="159">
        <v>0.14999999999999999</v>
      </c>
      <c r="J34" s="158">
        <f>ROUND(((SUM(BF87:BF183))*I34),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ROUND((SUM(BG87:BG183)),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ROUND((SUM(BH87:BH183)),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ROUND((SUM(BI87:BI183)),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11-71-02 - Kostelec nad Orlicí, elektrinstalace v reléové a sdělovací místnosti</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J87</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2341</v>
      </c>
      <c r="E60" s="180"/>
      <c r="F60" s="180"/>
      <c r="G60" s="180"/>
      <c r="H60" s="180"/>
      <c r="I60" s="180"/>
      <c r="J60" s="181">
        <f>J88</f>
        <v>0</v>
      </c>
      <c r="K60" s="178"/>
      <c r="L60" s="182"/>
      <c r="S60" s="9"/>
      <c r="T60" s="9"/>
      <c r="U60" s="9"/>
      <c r="V60" s="9"/>
      <c r="W60" s="9"/>
      <c r="X60" s="9"/>
      <c r="Y60" s="9"/>
      <c r="Z60" s="9"/>
      <c r="AA60" s="9"/>
      <c r="AB60" s="9"/>
      <c r="AC60" s="9"/>
      <c r="AD60" s="9"/>
      <c r="AE60" s="9"/>
    </row>
    <row r="61" hidden="1" s="9" customFormat="1" ht="24.96" customHeight="1">
      <c r="A61" s="9"/>
      <c r="B61" s="177"/>
      <c r="C61" s="178"/>
      <c r="D61" s="179" t="s">
        <v>2342</v>
      </c>
      <c r="E61" s="180"/>
      <c r="F61" s="180"/>
      <c r="G61" s="180"/>
      <c r="H61" s="180"/>
      <c r="I61" s="180"/>
      <c r="J61" s="181">
        <f>J99</f>
        <v>0</v>
      </c>
      <c r="K61" s="178"/>
      <c r="L61" s="182"/>
      <c r="S61" s="9"/>
      <c r="T61" s="9"/>
      <c r="U61" s="9"/>
      <c r="V61" s="9"/>
      <c r="W61" s="9"/>
      <c r="X61" s="9"/>
      <c r="Y61" s="9"/>
      <c r="Z61" s="9"/>
      <c r="AA61" s="9"/>
      <c r="AB61" s="9"/>
      <c r="AC61" s="9"/>
      <c r="AD61" s="9"/>
      <c r="AE61" s="9"/>
    </row>
    <row r="62" hidden="1" s="9" customFormat="1" ht="24.96" customHeight="1">
      <c r="A62" s="9"/>
      <c r="B62" s="177"/>
      <c r="C62" s="178"/>
      <c r="D62" s="179" t="s">
        <v>2343</v>
      </c>
      <c r="E62" s="180"/>
      <c r="F62" s="180"/>
      <c r="G62" s="180"/>
      <c r="H62" s="180"/>
      <c r="I62" s="180"/>
      <c r="J62" s="181">
        <f>J129</f>
        <v>0</v>
      </c>
      <c r="K62" s="178"/>
      <c r="L62" s="182"/>
      <c r="S62" s="9"/>
      <c r="T62" s="9"/>
      <c r="U62" s="9"/>
      <c r="V62" s="9"/>
      <c r="W62" s="9"/>
      <c r="X62" s="9"/>
      <c r="Y62" s="9"/>
      <c r="Z62" s="9"/>
      <c r="AA62" s="9"/>
      <c r="AB62" s="9"/>
      <c r="AC62" s="9"/>
      <c r="AD62" s="9"/>
      <c r="AE62" s="9"/>
    </row>
    <row r="63" hidden="1" s="9" customFormat="1" ht="24.96" customHeight="1">
      <c r="A63" s="9"/>
      <c r="B63" s="177"/>
      <c r="C63" s="178"/>
      <c r="D63" s="179" t="s">
        <v>2344</v>
      </c>
      <c r="E63" s="180"/>
      <c r="F63" s="180"/>
      <c r="G63" s="180"/>
      <c r="H63" s="180"/>
      <c r="I63" s="180"/>
      <c r="J63" s="181">
        <f>J133</f>
        <v>0</v>
      </c>
      <c r="K63" s="178"/>
      <c r="L63" s="182"/>
      <c r="S63" s="9"/>
      <c r="T63" s="9"/>
      <c r="U63" s="9"/>
      <c r="V63" s="9"/>
      <c r="W63" s="9"/>
      <c r="X63" s="9"/>
      <c r="Y63" s="9"/>
      <c r="Z63" s="9"/>
      <c r="AA63" s="9"/>
      <c r="AB63" s="9"/>
      <c r="AC63" s="9"/>
      <c r="AD63" s="9"/>
      <c r="AE63" s="9"/>
    </row>
    <row r="64" hidden="1" s="9" customFormat="1" ht="24.96" customHeight="1">
      <c r="A64" s="9"/>
      <c r="B64" s="177"/>
      <c r="C64" s="178"/>
      <c r="D64" s="179" t="s">
        <v>2345</v>
      </c>
      <c r="E64" s="180"/>
      <c r="F64" s="180"/>
      <c r="G64" s="180"/>
      <c r="H64" s="180"/>
      <c r="I64" s="180"/>
      <c r="J64" s="181">
        <f>J139</f>
        <v>0</v>
      </c>
      <c r="K64" s="178"/>
      <c r="L64" s="182"/>
      <c r="S64" s="9"/>
      <c r="T64" s="9"/>
      <c r="U64" s="9"/>
      <c r="V64" s="9"/>
      <c r="W64" s="9"/>
      <c r="X64" s="9"/>
      <c r="Y64" s="9"/>
      <c r="Z64" s="9"/>
      <c r="AA64" s="9"/>
      <c r="AB64" s="9"/>
      <c r="AC64" s="9"/>
      <c r="AD64" s="9"/>
      <c r="AE64" s="9"/>
    </row>
    <row r="65" hidden="1" s="10" customFormat="1" ht="19.92" customHeight="1">
      <c r="A65" s="10"/>
      <c r="B65" s="183"/>
      <c r="C65" s="125"/>
      <c r="D65" s="184" t="s">
        <v>2346</v>
      </c>
      <c r="E65" s="185"/>
      <c r="F65" s="185"/>
      <c r="G65" s="185"/>
      <c r="H65" s="185"/>
      <c r="I65" s="185"/>
      <c r="J65" s="186">
        <f>J140</f>
        <v>0</v>
      </c>
      <c r="K65" s="125"/>
      <c r="L65" s="187"/>
      <c r="S65" s="10"/>
      <c r="T65" s="10"/>
      <c r="U65" s="10"/>
      <c r="V65" s="10"/>
      <c r="W65" s="10"/>
      <c r="X65" s="10"/>
      <c r="Y65" s="10"/>
      <c r="Z65" s="10"/>
      <c r="AA65" s="10"/>
      <c r="AB65" s="10"/>
      <c r="AC65" s="10"/>
      <c r="AD65" s="10"/>
      <c r="AE65" s="10"/>
    </row>
    <row r="66" hidden="1" s="10" customFormat="1" ht="19.92" customHeight="1">
      <c r="A66" s="10"/>
      <c r="B66" s="183"/>
      <c r="C66" s="125"/>
      <c r="D66" s="184" t="s">
        <v>2347</v>
      </c>
      <c r="E66" s="185"/>
      <c r="F66" s="185"/>
      <c r="G66" s="185"/>
      <c r="H66" s="185"/>
      <c r="I66" s="185"/>
      <c r="J66" s="186">
        <f>J162</f>
        <v>0</v>
      </c>
      <c r="K66" s="125"/>
      <c r="L66" s="187"/>
      <c r="S66" s="10"/>
      <c r="T66" s="10"/>
      <c r="U66" s="10"/>
      <c r="V66" s="10"/>
      <c r="W66" s="10"/>
      <c r="X66" s="10"/>
      <c r="Y66" s="10"/>
      <c r="Z66" s="10"/>
      <c r="AA66" s="10"/>
      <c r="AB66" s="10"/>
      <c r="AC66" s="10"/>
      <c r="AD66" s="10"/>
      <c r="AE66" s="10"/>
    </row>
    <row r="67" hidden="1" s="9" customFormat="1" ht="24.96" customHeight="1">
      <c r="A67" s="9"/>
      <c r="B67" s="177"/>
      <c r="C67" s="178"/>
      <c r="D67" s="179" t="s">
        <v>2348</v>
      </c>
      <c r="E67" s="180"/>
      <c r="F67" s="180"/>
      <c r="G67" s="180"/>
      <c r="H67" s="180"/>
      <c r="I67" s="180"/>
      <c r="J67" s="181">
        <f>J179</f>
        <v>0</v>
      </c>
      <c r="K67" s="178"/>
      <c r="L67" s="182"/>
      <c r="S67" s="9"/>
      <c r="T67" s="9"/>
      <c r="U67" s="9"/>
      <c r="V67" s="9"/>
      <c r="W67" s="9"/>
      <c r="X67" s="9"/>
      <c r="Y67" s="9"/>
      <c r="Z67" s="9"/>
      <c r="AA67" s="9"/>
      <c r="AB67" s="9"/>
      <c r="AC67" s="9"/>
      <c r="AD67" s="9"/>
      <c r="AE67" s="9"/>
    </row>
    <row r="68" hidden="1" s="2" customFormat="1" ht="21.84"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hidden="1" s="2" customFormat="1" ht="6.96" customHeight="1">
      <c r="A69" s="39"/>
      <c r="B69" s="60"/>
      <c r="C69" s="61"/>
      <c r="D69" s="61"/>
      <c r="E69" s="61"/>
      <c r="F69" s="61"/>
      <c r="G69" s="61"/>
      <c r="H69" s="61"/>
      <c r="I69" s="61"/>
      <c r="J69" s="61"/>
      <c r="K69" s="61"/>
      <c r="L69" s="147"/>
      <c r="S69" s="39"/>
      <c r="T69" s="39"/>
      <c r="U69" s="39"/>
      <c r="V69" s="39"/>
      <c r="W69" s="39"/>
      <c r="X69" s="39"/>
      <c r="Y69" s="39"/>
      <c r="Z69" s="39"/>
      <c r="AA69" s="39"/>
      <c r="AB69" s="39"/>
      <c r="AC69" s="39"/>
      <c r="AD69" s="39"/>
      <c r="AE69" s="39"/>
    </row>
    <row r="70" hidden="1"/>
    <row r="71" hidden="1"/>
    <row r="72" hidden="1"/>
    <row r="73" s="2" customFormat="1" ht="6.96" customHeight="1">
      <c r="A73" s="39"/>
      <c r="B73" s="62"/>
      <c r="C73" s="63"/>
      <c r="D73" s="63"/>
      <c r="E73" s="63"/>
      <c r="F73" s="63"/>
      <c r="G73" s="63"/>
      <c r="H73" s="63"/>
      <c r="I73" s="63"/>
      <c r="J73" s="63"/>
      <c r="K73" s="63"/>
      <c r="L73" s="147"/>
      <c r="S73" s="39"/>
      <c r="T73" s="39"/>
      <c r="U73" s="39"/>
      <c r="V73" s="39"/>
      <c r="W73" s="39"/>
      <c r="X73" s="39"/>
      <c r="Y73" s="39"/>
      <c r="Z73" s="39"/>
      <c r="AA73" s="39"/>
      <c r="AB73" s="39"/>
      <c r="AC73" s="39"/>
      <c r="AD73" s="39"/>
      <c r="AE73" s="39"/>
    </row>
    <row r="74" s="2" customFormat="1" ht="24.96" customHeight="1">
      <c r="A74" s="39"/>
      <c r="B74" s="40"/>
      <c r="C74" s="23" t="s">
        <v>177</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2" customHeight="1">
      <c r="A76" s="39"/>
      <c r="B76" s="40"/>
      <c r="C76" s="32" t="s">
        <v>16</v>
      </c>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6.5" customHeight="1">
      <c r="A77" s="39"/>
      <c r="B77" s="40"/>
      <c r="C77" s="41"/>
      <c r="D77" s="41"/>
      <c r="E77" s="171" t="str">
        <f>E7</f>
        <v>Oprava zabezpečovacího zařízení v žst. Kostelec nad Orlicí</v>
      </c>
      <c r="F77" s="32"/>
      <c r="G77" s="32"/>
      <c r="H77" s="32"/>
      <c r="I77" s="41"/>
      <c r="J77" s="41"/>
      <c r="K77" s="41"/>
      <c r="L77" s="147"/>
      <c r="S77" s="39"/>
      <c r="T77" s="39"/>
      <c r="U77" s="39"/>
      <c r="V77" s="39"/>
      <c r="W77" s="39"/>
      <c r="X77" s="39"/>
      <c r="Y77" s="39"/>
      <c r="Z77" s="39"/>
      <c r="AA77" s="39"/>
      <c r="AB77" s="39"/>
      <c r="AC77" s="39"/>
      <c r="AD77" s="39"/>
      <c r="AE77" s="39"/>
    </row>
    <row r="78" s="2" customFormat="1" ht="12" customHeight="1">
      <c r="A78" s="39"/>
      <c r="B78" s="40"/>
      <c r="C78" s="32" t="s">
        <v>151</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6.5" customHeight="1">
      <c r="A79" s="39"/>
      <c r="B79" s="40"/>
      <c r="C79" s="41"/>
      <c r="D79" s="41"/>
      <c r="E79" s="70" t="str">
        <f>E9</f>
        <v>SO 11-71-02 - Kostelec nad Orlicí, elektrinstalace v reléové a sdělovací místnosti</v>
      </c>
      <c r="F79" s="41"/>
      <c r="G79" s="41"/>
      <c r="H79" s="41"/>
      <c r="I79" s="41"/>
      <c r="J79" s="41"/>
      <c r="K79" s="41"/>
      <c r="L79" s="147"/>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2" customHeight="1">
      <c r="A81" s="39"/>
      <c r="B81" s="40"/>
      <c r="C81" s="32" t="s">
        <v>22</v>
      </c>
      <c r="D81" s="41"/>
      <c r="E81" s="41"/>
      <c r="F81" s="27" t="str">
        <f>F12</f>
        <v>žst. Kostelec nad Orlicí</v>
      </c>
      <c r="G81" s="41"/>
      <c r="H81" s="41"/>
      <c r="I81" s="32" t="s">
        <v>24</v>
      </c>
      <c r="J81" s="73" t="str">
        <f>IF(J12="","",J12)</f>
        <v>27. 1. 2022</v>
      </c>
      <c r="K81" s="41"/>
      <c r="L81" s="147"/>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5.15" customHeight="1">
      <c r="A83" s="39"/>
      <c r="B83" s="40"/>
      <c r="C83" s="32" t="s">
        <v>30</v>
      </c>
      <c r="D83" s="41"/>
      <c r="E83" s="41"/>
      <c r="F83" s="27" t="str">
        <f>E15</f>
        <v>Správa železnic, s.o.</v>
      </c>
      <c r="G83" s="41"/>
      <c r="H83" s="41"/>
      <c r="I83" s="32" t="s">
        <v>38</v>
      </c>
      <c r="J83" s="37" t="str">
        <f>E21</f>
        <v>Signal Projekt,s.r.o.</v>
      </c>
      <c r="K83" s="41"/>
      <c r="L83" s="147"/>
      <c r="S83" s="39"/>
      <c r="T83" s="39"/>
      <c r="U83" s="39"/>
      <c r="V83" s="39"/>
      <c r="W83" s="39"/>
      <c r="X83" s="39"/>
      <c r="Y83" s="39"/>
      <c r="Z83" s="39"/>
      <c r="AA83" s="39"/>
      <c r="AB83" s="39"/>
      <c r="AC83" s="39"/>
      <c r="AD83" s="39"/>
      <c r="AE83" s="39"/>
    </row>
    <row r="84" s="2" customFormat="1" ht="15.15" customHeight="1">
      <c r="A84" s="39"/>
      <c r="B84" s="40"/>
      <c r="C84" s="32" t="s">
        <v>36</v>
      </c>
      <c r="D84" s="41"/>
      <c r="E84" s="41"/>
      <c r="F84" s="27" t="str">
        <f>IF(E18="","",E18)</f>
        <v>Vyplň údaj</v>
      </c>
      <c r="G84" s="41"/>
      <c r="H84" s="41"/>
      <c r="I84" s="32" t="s">
        <v>43</v>
      </c>
      <c r="J84" s="37" t="str">
        <f>E24</f>
        <v>Pavel Pospíšil, Dis.</v>
      </c>
      <c r="K84" s="41"/>
      <c r="L84" s="147"/>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7"/>
      <c r="S85" s="39"/>
      <c r="T85" s="39"/>
      <c r="U85" s="39"/>
      <c r="V85" s="39"/>
      <c r="W85" s="39"/>
      <c r="X85" s="39"/>
      <c r="Y85" s="39"/>
      <c r="Z85" s="39"/>
      <c r="AA85" s="39"/>
      <c r="AB85" s="39"/>
      <c r="AC85" s="39"/>
      <c r="AD85" s="39"/>
      <c r="AE85" s="39"/>
    </row>
    <row r="86" s="11" customFormat="1" ht="29.28" customHeight="1">
      <c r="A86" s="188"/>
      <c r="B86" s="189"/>
      <c r="C86" s="190" t="s">
        <v>178</v>
      </c>
      <c r="D86" s="191" t="s">
        <v>67</v>
      </c>
      <c r="E86" s="191" t="s">
        <v>63</v>
      </c>
      <c r="F86" s="191" t="s">
        <v>64</v>
      </c>
      <c r="G86" s="191" t="s">
        <v>179</v>
      </c>
      <c r="H86" s="191" t="s">
        <v>180</v>
      </c>
      <c r="I86" s="191" t="s">
        <v>181</v>
      </c>
      <c r="J86" s="191" t="s">
        <v>159</v>
      </c>
      <c r="K86" s="192" t="s">
        <v>182</v>
      </c>
      <c r="L86" s="193"/>
      <c r="M86" s="93" t="s">
        <v>44</v>
      </c>
      <c r="N86" s="94" t="s">
        <v>52</v>
      </c>
      <c r="O86" s="94" t="s">
        <v>183</v>
      </c>
      <c r="P86" s="94" t="s">
        <v>184</v>
      </c>
      <c r="Q86" s="94" t="s">
        <v>185</v>
      </c>
      <c r="R86" s="94" t="s">
        <v>186</v>
      </c>
      <c r="S86" s="94" t="s">
        <v>187</v>
      </c>
      <c r="T86" s="95" t="s">
        <v>188</v>
      </c>
      <c r="U86" s="188"/>
      <c r="V86" s="188"/>
      <c r="W86" s="188"/>
      <c r="X86" s="188"/>
      <c r="Y86" s="188"/>
      <c r="Z86" s="188"/>
      <c r="AA86" s="188"/>
      <c r="AB86" s="188"/>
      <c r="AC86" s="188"/>
      <c r="AD86" s="188"/>
      <c r="AE86" s="188"/>
    </row>
    <row r="87" s="2" customFormat="1" ht="22.8" customHeight="1">
      <c r="A87" s="39"/>
      <c r="B87" s="40"/>
      <c r="C87" s="100" t="s">
        <v>189</v>
      </c>
      <c r="D87" s="41"/>
      <c r="E87" s="41"/>
      <c r="F87" s="41"/>
      <c r="G87" s="41"/>
      <c r="H87" s="41"/>
      <c r="I87" s="41"/>
      <c r="J87" s="194">
        <f>BK87</f>
        <v>0</v>
      </c>
      <c r="K87" s="41"/>
      <c r="L87" s="45"/>
      <c r="M87" s="96"/>
      <c r="N87" s="195"/>
      <c r="O87" s="97"/>
      <c r="P87" s="196">
        <f>P88+P99+P129+P133+P139+P179</f>
        <v>0</v>
      </c>
      <c r="Q87" s="97"/>
      <c r="R87" s="196">
        <f>R88+R99+R129+R133+R139+R179</f>
        <v>0</v>
      </c>
      <c r="S87" s="97"/>
      <c r="T87" s="197">
        <f>T88+T99+T129+T133+T139+T179</f>
        <v>0</v>
      </c>
      <c r="U87" s="39"/>
      <c r="V87" s="39"/>
      <c r="W87" s="39"/>
      <c r="X87" s="39"/>
      <c r="Y87" s="39"/>
      <c r="Z87" s="39"/>
      <c r="AA87" s="39"/>
      <c r="AB87" s="39"/>
      <c r="AC87" s="39"/>
      <c r="AD87" s="39"/>
      <c r="AE87" s="39"/>
      <c r="AT87" s="17" t="s">
        <v>81</v>
      </c>
      <c r="AU87" s="17" t="s">
        <v>160</v>
      </c>
      <c r="BK87" s="198">
        <f>BK88+BK99+BK129+BK133+BK139+BK179</f>
        <v>0</v>
      </c>
    </row>
    <row r="88" s="12" customFormat="1" ht="25.92" customHeight="1">
      <c r="A88" s="12"/>
      <c r="B88" s="199"/>
      <c r="C88" s="200"/>
      <c r="D88" s="201" t="s">
        <v>81</v>
      </c>
      <c r="E88" s="202" t="s">
        <v>2349</v>
      </c>
      <c r="F88" s="202" t="s">
        <v>2350</v>
      </c>
      <c r="G88" s="200"/>
      <c r="H88" s="200"/>
      <c r="I88" s="203"/>
      <c r="J88" s="204">
        <f>BK88</f>
        <v>0</v>
      </c>
      <c r="K88" s="200"/>
      <c r="L88" s="205"/>
      <c r="M88" s="206"/>
      <c r="N88" s="207"/>
      <c r="O88" s="207"/>
      <c r="P88" s="208">
        <f>SUM(P89:P98)</f>
        <v>0</v>
      </c>
      <c r="Q88" s="207"/>
      <c r="R88" s="208">
        <f>SUM(R89:R98)</f>
        <v>0</v>
      </c>
      <c r="S88" s="207"/>
      <c r="T88" s="209">
        <f>SUM(T89:T98)</f>
        <v>0</v>
      </c>
      <c r="U88" s="12"/>
      <c r="V88" s="12"/>
      <c r="W88" s="12"/>
      <c r="X88" s="12"/>
      <c r="Y88" s="12"/>
      <c r="Z88" s="12"/>
      <c r="AA88" s="12"/>
      <c r="AB88" s="12"/>
      <c r="AC88" s="12"/>
      <c r="AD88" s="12"/>
      <c r="AE88" s="12"/>
      <c r="AR88" s="210" t="s">
        <v>89</v>
      </c>
      <c r="AT88" s="211" t="s">
        <v>81</v>
      </c>
      <c r="AU88" s="211" t="s">
        <v>82</v>
      </c>
      <c r="AY88" s="210" t="s">
        <v>192</v>
      </c>
      <c r="BK88" s="212">
        <f>SUM(BK89:BK98)</f>
        <v>0</v>
      </c>
    </row>
    <row r="89" s="2" customFormat="1" ht="16.5" customHeight="1">
      <c r="A89" s="39"/>
      <c r="B89" s="40"/>
      <c r="C89" s="228" t="s">
        <v>89</v>
      </c>
      <c r="D89" s="228" t="s">
        <v>266</v>
      </c>
      <c r="E89" s="229" t="s">
        <v>2351</v>
      </c>
      <c r="F89" s="230" t="s">
        <v>2352</v>
      </c>
      <c r="G89" s="231" t="s">
        <v>220</v>
      </c>
      <c r="H89" s="232">
        <v>2</v>
      </c>
      <c r="I89" s="233"/>
      <c r="J89" s="234">
        <f>ROUND(I89*H89,2)</f>
        <v>0</v>
      </c>
      <c r="K89" s="230" t="s">
        <v>199</v>
      </c>
      <c r="L89" s="235"/>
      <c r="M89" s="236" t="s">
        <v>44</v>
      </c>
      <c r="N89" s="237" t="s">
        <v>53</v>
      </c>
      <c r="O89" s="85"/>
      <c r="P89" s="224">
        <f>O89*H89</f>
        <v>0</v>
      </c>
      <c r="Q89" s="224">
        <v>0</v>
      </c>
      <c r="R89" s="224">
        <f>Q89*H89</f>
        <v>0</v>
      </c>
      <c r="S89" s="224">
        <v>0</v>
      </c>
      <c r="T89" s="225">
        <f>S89*H89</f>
        <v>0</v>
      </c>
      <c r="U89" s="39"/>
      <c r="V89" s="39"/>
      <c r="W89" s="39"/>
      <c r="X89" s="39"/>
      <c r="Y89" s="39"/>
      <c r="Z89" s="39"/>
      <c r="AA89" s="39"/>
      <c r="AB89" s="39"/>
      <c r="AC89" s="39"/>
      <c r="AD89" s="39"/>
      <c r="AE89" s="39"/>
      <c r="AR89" s="226" t="s">
        <v>269</v>
      </c>
      <c r="AT89" s="226" t="s">
        <v>266</v>
      </c>
      <c r="AU89" s="226" t="s">
        <v>89</v>
      </c>
      <c r="AY89" s="17" t="s">
        <v>192</v>
      </c>
      <c r="BE89" s="227">
        <f>IF(N89="základní",J89,0)</f>
        <v>0</v>
      </c>
      <c r="BF89" s="227">
        <f>IF(N89="snížená",J89,0)</f>
        <v>0</v>
      </c>
      <c r="BG89" s="227">
        <f>IF(N89="zákl. přenesená",J89,0)</f>
        <v>0</v>
      </c>
      <c r="BH89" s="227">
        <f>IF(N89="sníž. přenesená",J89,0)</f>
        <v>0</v>
      </c>
      <c r="BI89" s="227">
        <f>IF(N89="nulová",J89,0)</f>
        <v>0</v>
      </c>
      <c r="BJ89" s="17" t="s">
        <v>89</v>
      </c>
      <c r="BK89" s="227">
        <f>ROUND(I89*H89,2)</f>
        <v>0</v>
      </c>
      <c r="BL89" s="17" t="s">
        <v>270</v>
      </c>
      <c r="BM89" s="226" t="s">
        <v>2353</v>
      </c>
    </row>
    <row r="90" s="2" customFormat="1" ht="21.75" customHeight="1">
      <c r="A90" s="39"/>
      <c r="B90" s="40"/>
      <c r="C90" s="228" t="s">
        <v>91</v>
      </c>
      <c r="D90" s="228" t="s">
        <v>266</v>
      </c>
      <c r="E90" s="229" t="s">
        <v>2354</v>
      </c>
      <c r="F90" s="230" t="s">
        <v>2355</v>
      </c>
      <c r="G90" s="231" t="s">
        <v>220</v>
      </c>
      <c r="H90" s="232">
        <v>35</v>
      </c>
      <c r="I90" s="233"/>
      <c r="J90" s="234">
        <f>ROUND(I90*H90,2)</f>
        <v>0</v>
      </c>
      <c r="K90" s="230" t="s">
        <v>199</v>
      </c>
      <c r="L90" s="235"/>
      <c r="M90" s="236" t="s">
        <v>44</v>
      </c>
      <c r="N90" s="237"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269</v>
      </c>
      <c r="AT90" s="226" t="s">
        <v>266</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270</v>
      </c>
      <c r="BM90" s="226" t="s">
        <v>2356</v>
      </c>
    </row>
    <row r="91" s="2" customFormat="1" ht="21.75" customHeight="1">
      <c r="A91" s="39"/>
      <c r="B91" s="40"/>
      <c r="C91" s="228" t="s">
        <v>99</v>
      </c>
      <c r="D91" s="228" t="s">
        <v>266</v>
      </c>
      <c r="E91" s="229" t="s">
        <v>2357</v>
      </c>
      <c r="F91" s="230" t="s">
        <v>2358</v>
      </c>
      <c r="G91" s="231" t="s">
        <v>220</v>
      </c>
      <c r="H91" s="232">
        <v>2</v>
      </c>
      <c r="I91" s="233"/>
      <c r="J91" s="234">
        <f>ROUND(I91*H91,2)</f>
        <v>0</v>
      </c>
      <c r="K91" s="230" t="s">
        <v>199</v>
      </c>
      <c r="L91" s="235"/>
      <c r="M91" s="236" t="s">
        <v>44</v>
      </c>
      <c r="N91" s="237" t="s">
        <v>53</v>
      </c>
      <c r="O91" s="85"/>
      <c r="P91" s="224">
        <f>O91*H91</f>
        <v>0</v>
      </c>
      <c r="Q91" s="224">
        <v>0</v>
      </c>
      <c r="R91" s="224">
        <f>Q91*H91</f>
        <v>0</v>
      </c>
      <c r="S91" s="224">
        <v>0</v>
      </c>
      <c r="T91" s="225">
        <f>S91*H91</f>
        <v>0</v>
      </c>
      <c r="U91" s="39"/>
      <c r="V91" s="39"/>
      <c r="W91" s="39"/>
      <c r="X91" s="39"/>
      <c r="Y91" s="39"/>
      <c r="Z91" s="39"/>
      <c r="AA91" s="39"/>
      <c r="AB91" s="39"/>
      <c r="AC91" s="39"/>
      <c r="AD91" s="39"/>
      <c r="AE91" s="39"/>
      <c r="AR91" s="226" t="s">
        <v>269</v>
      </c>
      <c r="AT91" s="226" t="s">
        <v>266</v>
      </c>
      <c r="AU91" s="226" t="s">
        <v>89</v>
      </c>
      <c r="AY91" s="17" t="s">
        <v>192</v>
      </c>
      <c r="BE91" s="227">
        <f>IF(N91="základní",J91,0)</f>
        <v>0</v>
      </c>
      <c r="BF91" s="227">
        <f>IF(N91="snížená",J91,0)</f>
        <v>0</v>
      </c>
      <c r="BG91" s="227">
        <f>IF(N91="zákl. přenesená",J91,0)</f>
        <v>0</v>
      </c>
      <c r="BH91" s="227">
        <f>IF(N91="sníž. přenesená",J91,0)</f>
        <v>0</v>
      </c>
      <c r="BI91" s="227">
        <f>IF(N91="nulová",J91,0)</f>
        <v>0</v>
      </c>
      <c r="BJ91" s="17" t="s">
        <v>89</v>
      </c>
      <c r="BK91" s="227">
        <f>ROUND(I91*H91,2)</f>
        <v>0</v>
      </c>
      <c r="BL91" s="17" t="s">
        <v>270</v>
      </c>
      <c r="BM91" s="226" t="s">
        <v>2359</v>
      </c>
    </row>
    <row r="92" s="2" customFormat="1" ht="16.5" customHeight="1">
      <c r="A92" s="39"/>
      <c r="B92" s="40"/>
      <c r="C92" s="228" t="s">
        <v>200</v>
      </c>
      <c r="D92" s="228" t="s">
        <v>266</v>
      </c>
      <c r="E92" s="229" t="s">
        <v>2360</v>
      </c>
      <c r="F92" s="230" t="s">
        <v>2361</v>
      </c>
      <c r="G92" s="231" t="s">
        <v>220</v>
      </c>
      <c r="H92" s="232">
        <v>2</v>
      </c>
      <c r="I92" s="233"/>
      <c r="J92" s="234">
        <f>ROUND(I92*H92,2)</f>
        <v>0</v>
      </c>
      <c r="K92" s="230" t="s">
        <v>199</v>
      </c>
      <c r="L92" s="235"/>
      <c r="M92" s="236" t="s">
        <v>44</v>
      </c>
      <c r="N92" s="237"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269</v>
      </c>
      <c r="AT92" s="226" t="s">
        <v>266</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270</v>
      </c>
      <c r="BM92" s="226" t="s">
        <v>2362</v>
      </c>
    </row>
    <row r="93" s="2" customFormat="1" ht="16.5" customHeight="1">
      <c r="A93" s="39"/>
      <c r="B93" s="40"/>
      <c r="C93" s="228" t="s">
        <v>213</v>
      </c>
      <c r="D93" s="228" t="s">
        <v>266</v>
      </c>
      <c r="E93" s="229" t="s">
        <v>2363</v>
      </c>
      <c r="F93" s="230" t="s">
        <v>2364</v>
      </c>
      <c r="G93" s="231" t="s">
        <v>220</v>
      </c>
      <c r="H93" s="232">
        <v>22</v>
      </c>
      <c r="I93" s="233"/>
      <c r="J93" s="234">
        <f>ROUND(I93*H93,2)</f>
        <v>0</v>
      </c>
      <c r="K93" s="230" t="s">
        <v>199</v>
      </c>
      <c r="L93" s="235"/>
      <c r="M93" s="236" t="s">
        <v>44</v>
      </c>
      <c r="N93" s="237"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269</v>
      </c>
      <c r="AT93" s="226" t="s">
        <v>266</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270</v>
      </c>
      <c r="BM93" s="226" t="s">
        <v>2365</v>
      </c>
    </row>
    <row r="94" s="2" customFormat="1" ht="16.5" customHeight="1">
      <c r="A94" s="39"/>
      <c r="B94" s="40"/>
      <c r="C94" s="228" t="s">
        <v>217</v>
      </c>
      <c r="D94" s="228" t="s">
        <v>266</v>
      </c>
      <c r="E94" s="229" t="s">
        <v>2366</v>
      </c>
      <c r="F94" s="230" t="s">
        <v>2367</v>
      </c>
      <c r="G94" s="231" t="s">
        <v>220</v>
      </c>
      <c r="H94" s="232">
        <v>4</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269</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270</v>
      </c>
      <c r="BM94" s="226" t="s">
        <v>2368</v>
      </c>
    </row>
    <row r="95" s="2" customFormat="1">
      <c r="A95" s="39"/>
      <c r="B95" s="40"/>
      <c r="C95" s="41"/>
      <c r="D95" s="238" t="s">
        <v>478</v>
      </c>
      <c r="E95" s="41"/>
      <c r="F95" s="239" t="s">
        <v>2369</v>
      </c>
      <c r="G95" s="41"/>
      <c r="H95" s="41"/>
      <c r="I95" s="240"/>
      <c r="J95" s="41"/>
      <c r="K95" s="41"/>
      <c r="L95" s="45"/>
      <c r="M95" s="241"/>
      <c r="N95" s="242"/>
      <c r="O95" s="85"/>
      <c r="P95" s="85"/>
      <c r="Q95" s="85"/>
      <c r="R95" s="85"/>
      <c r="S95" s="85"/>
      <c r="T95" s="86"/>
      <c r="U95" s="39"/>
      <c r="V95" s="39"/>
      <c r="W95" s="39"/>
      <c r="X95" s="39"/>
      <c r="Y95" s="39"/>
      <c r="Z95" s="39"/>
      <c r="AA95" s="39"/>
      <c r="AB95" s="39"/>
      <c r="AC95" s="39"/>
      <c r="AD95" s="39"/>
      <c r="AE95" s="39"/>
      <c r="AT95" s="17" t="s">
        <v>478</v>
      </c>
      <c r="AU95" s="17" t="s">
        <v>89</v>
      </c>
    </row>
    <row r="96" s="2" customFormat="1" ht="16.5" customHeight="1">
      <c r="A96" s="39"/>
      <c r="B96" s="40"/>
      <c r="C96" s="228" t="s">
        <v>223</v>
      </c>
      <c r="D96" s="228" t="s">
        <v>266</v>
      </c>
      <c r="E96" s="229" t="s">
        <v>2370</v>
      </c>
      <c r="F96" s="230" t="s">
        <v>2371</v>
      </c>
      <c r="G96" s="231" t="s">
        <v>220</v>
      </c>
      <c r="H96" s="232">
        <v>2</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269</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270</v>
      </c>
      <c r="BM96" s="226" t="s">
        <v>2372</v>
      </c>
    </row>
    <row r="97" s="2" customFormat="1" ht="16.5" customHeight="1">
      <c r="A97" s="39"/>
      <c r="B97" s="40"/>
      <c r="C97" s="228" t="s">
        <v>227</v>
      </c>
      <c r="D97" s="228" t="s">
        <v>266</v>
      </c>
      <c r="E97" s="229" t="s">
        <v>2373</v>
      </c>
      <c r="F97" s="230" t="s">
        <v>2374</v>
      </c>
      <c r="G97" s="231" t="s">
        <v>198</v>
      </c>
      <c r="H97" s="232">
        <v>35</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269</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270</v>
      </c>
      <c r="BM97" s="226" t="s">
        <v>2375</v>
      </c>
    </row>
    <row r="98" s="2" customFormat="1" ht="16.5" customHeight="1">
      <c r="A98" s="39"/>
      <c r="B98" s="40"/>
      <c r="C98" s="228" t="s">
        <v>231</v>
      </c>
      <c r="D98" s="228" t="s">
        <v>266</v>
      </c>
      <c r="E98" s="229" t="s">
        <v>2376</v>
      </c>
      <c r="F98" s="230" t="s">
        <v>2377</v>
      </c>
      <c r="G98" s="231" t="s">
        <v>198</v>
      </c>
      <c r="H98" s="232">
        <v>20</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269</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270</v>
      </c>
      <c r="BM98" s="226" t="s">
        <v>2378</v>
      </c>
    </row>
    <row r="99" s="12" customFormat="1" ht="25.92" customHeight="1">
      <c r="A99" s="12"/>
      <c r="B99" s="199"/>
      <c r="C99" s="200"/>
      <c r="D99" s="201" t="s">
        <v>81</v>
      </c>
      <c r="E99" s="202" t="s">
        <v>2379</v>
      </c>
      <c r="F99" s="202" t="s">
        <v>2380</v>
      </c>
      <c r="G99" s="200"/>
      <c r="H99" s="200"/>
      <c r="I99" s="203"/>
      <c r="J99" s="204">
        <f>BK99</f>
        <v>0</v>
      </c>
      <c r="K99" s="200"/>
      <c r="L99" s="205"/>
      <c r="M99" s="206"/>
      <c r="N99" s="207"/>
      <c r="O99" s="207"/>
      <c r="P99" s="208">
        <f>SUM(P100:P128)</f>
        <v>0</v>
      </c>
      <c r="Q99" s="207"/>
      <c r="R99" s="208">
        <f>SUM(R100:R128)</f>
        <v>0</v>
      </c>
      <c r="S99" s="207"/>
      <c r="T99" s="209">
        <f>SUM(T100:T128)</f>
        <v>0</v>
      </c>
      <c r="U99" s="12"/>
      <c r="V99" s="12"/>
      <c r="W99" s="12"/>
      <c r="X99" s="12"/>
      <c r="Y99" s="12"/>
      <c r="Z99" s="12"/>
      <c r="AA99" s="12"/>
      <c r="AB99" s="12"/>
      <c r="AC99" s="12"/>
      <c r="AD99" s="12"/>
      <c r="AE99" s="12"/>
      <c r="AR99" s="210" t="s">
        <v>89</v>
      </c>
      <c r="AT99" s="211" t="s">
        <v>81</v>
      </c>
      <c r="AU99" s="211" t="s">
        <v>82</v>
      </c>
      <c r="AY99" s="210" t="s">
        <v>192</v>
      </c>
      <c r="BK99" s="212">
        <f>SUM(BK100:BK128)</f>
        <v>0</v>
      </c>
    </row>
    <row r="100" s="2" customFormat="1" ht="37.8" customHeight="1">
      <c r="A100" s="39"/>
      <c r="B100" s="40"/>
      <c r="C100" s="228" t="s">
        <v>235</v>
      </c>
      <c r="D100" s="228" t="s">
        <v>266</v>
      </c>
      <c r="E100" s="229" t="s">
        <v>2381</v>
      </c>
      <c r="F100" s="230" t="s">
        <v>2382</v>
      </c>
      <c r="G100" s="231" t="s">
        <v>220</v>
      </c>
      <c r="H100" s="232">
        <v>2</v>
      </c>
      <c r="I100" s="233"/>
      <c r="J100" s="234">
        <f>ROUND(I100*H100,2)</f>
        <v>0</v>
      </c>
      <c r="K100" s="230" t="s">
        <v>199</v>
      </c>
      <c r="L100" s="235"/>
      <c r="M100" s="236" t="s">
        <v>44</v>
      </c>
      <c r="N100" s="237"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269</v>
      </c>
      <c r="AT100" s="226" t="s">
        <v>266</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270</v>
      </c>
      <c r="BM100" s="226" t="s">
        <v>2383</v>
      </c>
    </row>
    <row r="101" s="2" customFormat="1" ht="21.75" customHeight="1">
      <c r="A101" s="39"/>
      <c r="B101" s="40"/>
      <c r="C101" s="228" t="s">
        <v>239</v>
      </c>
      <c r="D101" s="228" t="s">
        <v>266</v>
      </c>
      <c r="E101" s="229" t="s">
        <v>2384</v>
      </c>
      <c r="F101" s="230" t="s">
        <v>2385</v>
      </c>
      <c r="G101" s="231" t="s">
        <v>220</v>
      </c>
      <c r="H101" s="232">
        <v>2</v>
      </c>
      <c r="I101" s="233"/>
      <c r="J101" s="234">
        <f>ROUND(I101*H101,2)</f>
        <v>0</v>
      </c>
      <c r="K101" s="230" t="s">
        <v>199</v>
      </c>
      <c r="L101" s="235"/>
      <c r="M101" s="236" t="s">
        <v>44</v>
      </c>
      <c r="N101" s="237"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269</v>
      </c>
      <c r="AT101" s="226" t="s">
        <v>266</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270</v>
      </c>
      <c r="BM101" s="226" t="s">
        <v>2386</v>
      </c>
    </row>
    <row r="102" s="2" customFormat="1" ht="21.75" customHeight="1">
      <c r="A102" s="39"/>
      <c r="B102" s="40"/>
      <c r="C102" s="228" t="s">
        <v>243</v>
      </c>
      <c r="D102" s="228" t="s">
        <v>266</v>
      </c>
      <c r="E102" s="229" t="s">
        <v>2387</v>
      </c>
      <c r="F102" s="230" t="s">
        <v>2388</v>
      </c>
      <c r="G102" s="231" t="s">
        <v>220</v>
      </c>
      <c r="H102" s="232">
        <v>1</v>
      </c>
      <c r="I102" s="233"/>
      <c r="J102" s="234">
        <f>ROUND(I102*H102,2)</f>
        <v>0</v>
      </c>
      <c r="K102" s="230" t="s">
        <v>199</v>
      </c>
      <c r="L102" s="235"/>
      <c r="M102" s="236" t="s">
        <v>44</v>
      </c>
      <c r="N102" s="237"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269</v>
      </c>
      <c r="AT102" s="226" t="s">
        <v>266</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270</v>
      </c>
      <c r="BM102" s="226" t="s">
        <v>2389</v>
      </c>
    </row>
    <row r="103" s="2" customFormat="1" ht="21.75" customHeight="1">
      <c r="A103" s="39"/>
      <c r="B103" s="40"/>
      <c r="C103" s="228" t="s">
        <v>247</v>
      </c>
      <c r="D103" s="228" t="s">
        <v>266</v>
      </c>
      <c r="E103" s="229" t="s">
        <v>2390</v>
      </c>
      <c r="F103" s="230" t="s">
        <v>2391</v>
      </c>
      <c r="G103" s="231" t="s">
        <v>220</v>
      </c>
      <c r="H103" s="232">
        <v>1</v>
      </c>
      <c r="I103" s="233"/>
      <c r="J103" s="234">
        <f>ROUND(I103*H103,2)</f>
        <v>0</v>
      </c>
      <c r="K103" s="230" t="s">
        <v>199</v>
      </c>
      <c r="L103" s="235"/>
      <c r="M103" s="236" t="s">
        <v>44</v>
      </c>
      <c r="N103" s="237"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269</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270</v>
      </c>
      <c r="BM103" s="226" t="s">
        <v>2392</v>
      </c>
    </row>
    <row r="104" s="2" customFormat="1" ht="24.15" customHeight="1">
      <c r="A104" s="39"/>
      <c r="B104" s="40"/>
      <c r="C104" s="228" t="s">
        <v>251</v>
      </c>
      <c r="D104" s="228" t="s">
        <v>266</v>
      </c>
      <c r="E104" s="229" t="s">
        <v>2393</v>
      </c>
      <c r="F104" s="230" t="s">
        <v>2394</v>
      </c>
      <c r="G104" s="231" t="s">
        <v>220</v>
      </c>
      <c r="H104" s="232">
        <v>2</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269</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270</v>
      </c>
      <c r="BM104" s="226" t="s">
        <v>2395</v>
      </c>
    </row>
    <row r="105" s="2" customFormat="1" ht="24.15" customHeight="1">
      <c r="A105" s="39"/>
      <c r="B105" s="40"/>
      <c r="C105" s="228" t="s">
        <v>8</v>
      </c>
      <c r="D105" s="228" t="s">
        <v>266</v>
      </c>
      <c r="E105" s="229" t="s">
        <v>2396</v>
      </c>
      <c r="F105" s="230" t="s">
        <v>2397</v>
      </c>
      <c r="G105" s="231" t="s">
        <v>220</v>
      </c>
      <c r="H105" s="232">
        <v>2</v>
      </c>
      <c r="I105" s="233"/>
      <c r="J105" s="234">
        <f>ROUND(I105*H105,2)</f>
        <v>0</v>
      </c>
      <c r="K105" s="230" t="s">
        <v>199</v>
      </c>
      <c r="L105" s="235"/>
      <c r="M105" s="236" t="s">
        <v>44</v>
      </c>
      <c r="N105" s="237"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269</v>
      </c>
      <c r="AT105" s="226" t="s">
        <v>266</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270</v>
      </c>
      <c r="BM105" s="226" t="s">
        <v>2398</v>
      </c>
    </row>
    <row r="106" s="2" customFormat="1" ht="21.75" customHeight="1">
      <c r="A106" s="39"/>
      <c r="B106" s="40"/>
      <c r="C106" s="228" t="s">
        <v>211</v>
      </c>
      <c r="D106" s="228" t="s">
        <v>266</v>
      </c>
      <c r="E106" s="229" t="s">
        <v>2399</v>
      </c>
      <c r="F106" s="230" t="s">
        <v>2400</v>
      </c>
      <c r="G106" s="231" t="s">
        <v>220</v>
      </c>
      <c r="H106" s="232">
        <v>2</v>
      </c>
      <c r="I106" s="233"/>
      <c r="J106" s="234">
        <f>ROUND(I106*H106,2)</f>
        <v>0</v>
      </c>
      <c r="K106" s="230" t="s">
        <v>199</v>
      </c>
      <c r="L106" s="235"/>
      <c r="M106" s="236" t="s">
        <v>44</v>
      </c>
      <c r="N106" s="237"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269</v>
      </c>
      <c r="AT106" s="226" t="s">
        <v>266</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270</v>
      </c>
      <c r="BM106" s="226" t="s">
        <v>2401</v>
      </c>
    </row>
    <row r="107" s="2" customFormat="1" ht="24.15" customHeight="1">
      <c r="A107" s="39"/>
      <c r="B107" s="40"/>
      <c r="C107" s="228" t="s">
        <v>261</v>
      </c>
      <c r="D107" s="228" t="s">
        <v>266</v>
      </c>
      <c r="E107" s="229" t="s">
        <v>2402</v>
      </c>
      <c r="F107" s="230" t="s">
        <v>2403</v>
      </c>
      <c r="G107" s="231" t="s">
        <v>220</v>
      </c>
      <c r="H107" s="232">
        <v>5</v>
      </c>
      <c r="I107" s="233"/>
      <c r="J107" s="234">
        <f>ROUND(I107*H107,2)</f>
        <v>0</v>
      </c>
      <c r="K107" s="230" t="s">
        <v>199</v>
      </c>
      <c r="L107" s="235"/>
      <c r="M107" s="236" t="s">
        <v>44</v>
      </c>
      <c r="N107" s="237"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269</v>
      </c>
      <c r="AT107" s="226" t="s">
        <v>266</v>
      </c>
      <c r="AU107" s="226" t="s">
        <v>89</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270</v>
      </c>
      <c r="BM107" s="226" t="s">
        <v>2404</v>
      </c>
    </row>
    <row r="108" s="2" customFormat="1" ht="24.15" customHeight="1">
      <c r="A108" s="39"/>
      <c r="B108" s="40"/>
      <c r="C108" s="228" t="s">
        <v>265</v>
      </c>
      <c r="D108" s="228" t="s">
        <v>266</v>
      </c>
      <c r="E108" s="229" t="s">
        <v>2405</v>
      </c>
      <c r="F108" s="230" t="s">
        <v>2406</v>
      </c>
      <c r="G108" s="231" t="s">
        <v>220</v>
      </c>
      <c r="H108" s="232">
        <v>6</v>
      </c>
      <c r="I108" s="233"/>
      <c r="J108" s="234">
        <f>ROUND(I108*H108,2)</f>
        <v>0</v>
      </c>
      <c r="K108" s="230" t="s">
        <v>199</v>
      </c>
      <c r="L108" s="235"/>
      <c r="M108" s="236" t="s">
        <v>44</v>
      </c>
      <c r="N108" s="237"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269</v>
      </c>
      <c r="AT108" s="226" t="s">
        <v>266</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270</v>
      </c>
      <c r="BM108" s="226" t="s">
        <v>2407</v>
      </c>
    </row>
    <row r="109" s="2" customFormat="1" ht="21.75" customHeight="1">
      <c r="A109" s="39"/>
      <c r="B109" s="40"/>
      <c r="C109" s="228" t="s">
        <v>272</v>
      </c>
      <c r="D109" s="228" t="s">
        <v>266</v>
      </c>
      <c r="E109" s="229" t="s">
        <v>2408</v>
      </c>
      <c r="F109" s="230" t="s">
        <v>2409</v>
      </c>
      <c r="G109" s="231" t="s">
        <v>220</v>
      </c>
      <c r="H109" s="232">
        <v>6</v>
      </c>
      <c r="I109" s="233"/>
      <c r="J109" s="234">
        <f>ROUND(I109*H109,2)</f>
        <v>0</v>
      </c>
      <c r="K109" s="230" t="s">
        <v>199</v>
      </c>
      <c r="L109" s="235"/>
      <c r="M109" s="236" t="s">
        <v>44</v>
      </c>
      <c r="N109" s="237"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269</v>
      </c>
      <c r="AT109" s="226" t="s">
        <v>266</v>
      </c>
      <c r="AU109" s="226" t="s">
        <v>89</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270</v>
      </c>
      <c r="BM109" s="226" t="s">
        <v>2410</v>
      </c>
    </row>
    <row r="110" s="2" customFormat="1" ht="24.15" customHeight="1">
      <c r="A110" s="39"/>
      <c r="B110" s="40"/>
      <c r="C110" s="228" t="s">
        <v>277</v>
      </c>
      <c r="D110" s="228" t="s">
        <v>266</v>
      </c>
      <c r="E110" s="229" t="s">
        <v>2411</v>
      </c>
      <c r="F110" s="230" t="s">
        <v>2412</v>
      </c>
      <c r="G110" s="231" t="s">
        <v>220</v>
      </c>
      <c r="H110" s="232">
        <v>2</v>
      </c>
      <c r="I110" s="233"/>
      <c r="J110" s="234">
        <f>ROUND(I110*H110,2)</f>
        <v>0</v>
      </c>
      <c r="K110" s="230" t="s">
        <v>199</v>
      </c>
      <c r="L110" s="235"/>
      <c r="M110" s="236" t="s">
        <v>44</v>
      </c>
      <c r="N110" s="237"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269</v>
      </c>
      <c r="AT110" s="226" t="s">
        <v>266</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270</v>
      </c>
      <c r="BM110" s="226" t="s">
        <v>2413</v>
      </c>
    </row>
    <row r="111" s="2" customFormat="1" ht="24.15" customHeight="1">
      <c r="A111" s="39"/>
      <c r="B111" s="40"/>
      <c r="C111" s="228" t="s">
        <v>7</v>
      </c>
      <c r="D111" s="228" t="s">
        <v>266</v>
      </c>
      <c r="E111" s="229" t="s">
        <v>2414</v>
      </c>
      <c r="F111" s="230" t="s">
        <v>2415</v>
      </c>
      <c r="G111" s="231" t="s">
        <v>220</v>
      </c>
      <c r="H111" s="232">
        <v>1</v>
      </c>
      <c r="I111" s="233"/>
      <c r="J111" s="234">
        <f>ROUND(I111*H111,2)</f>
        <v>0</v>
      </c>
      <c r="K111" s="230" t="s">
        <v>199</v>
      </c>
      <c r="L111" s="235"/>
      <c r="M111" s="236" t="s">
        <v>44</v>
      </c>
      <c r="N111" s="237"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269</v>
      </c>
      <c r="AT111" s="226" t="s">
        <v>266</v>
      </c>
      <c r="AU111" s="226" t="s">
        <v>89</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270</v>
      </c>
      <c r="BM111" s="226" t="s">
        <v>2416</v>
      </c>
    </row>
    <row r="112" s="2" customFormat="1" ht="24.15" customHeight="1">
      <c r="A112" s="39"/>
      <c r="B112" s="40"/>
      <c r="C112" s="228" t="s">
        <v>284</v>
      </c>
      <c r="D112" s="228" t="s">
        <v>266</v>
      </c>
      <c r="E112" s="229" t="s">
        <v>2417</v>
      </c>
      <c r="F112" s="230" t="s">
        <v>2418</v>
      </c>
      <c r="G112" s="231" t="s">
        <v>220</v>
      </c>
      <c r="H112" s="232">
        <v>1</v>
      </c>
      <c r="I112" s="233"/>
      <c r="J112" s="234">
        <f>ROUND(I112*H112,2)</f>
        <v>0</v>
      </c>
      <c r="K112" s="230" t="s">
        <v>199</v>
      </c>
      <c r="L112" s="235"/>
      <c r="M112" s="236" t="s">
        <v>44</v>
      </c>
      <c r="N112" s="237"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269</v>
      </c>
      <c r="AT112" s="226" t="s">
        <v>266</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270</v>
      </c>
      <c r="BM112" s="226" t="s">
        <v>2419</v>
      </c>
    </row>
    <row r="113" s="2" customFormat="1" ht="24.15" customHeight="1">
      <c r="A113" s="39"/>
      <c r="B113" s="40"/>
      <c r="C113" s="228" t="s">
        <v>288</v>
      </c>
      <c r="D113" s="228" t="s">
        <v>266</v>
      </c>
      <c r="E113" s="229" t="s">
        <v>2420</v>
      </c>
      <c r="F113" s="230" t="s">
        <v>2421</v>
      </c>
      <c r="G113" s="231" t="s">
        <v>220</v>
      </c>
      <c r="H113" s="232">
        <v>3</v>
      </c>
      <c r="I113" s="233"/>
      <c r="J113" s="234">
        <f>ROUND(I113*H113,2)</f>
        <v>0</v>
      </c>
      <c r="K113" s="230" t="s">
        <v>199</v>
      </c>
      <c r="L113" s="235"/>
      <c r="M113" s="236" t="s">
        <v>44</v>
      </c>
      <c r="N113" s="237"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269</v>
      </c>
      <c r="AT113" s="226" t="s">
        <v>266</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270</v>
      </c>
      <c r="BM113" s="226" t="s">
        <v>2422</v>
      </c>
    </row>
    <row r="114" s="2" customFormat="1" ht="24.15" customHeight="1">
      <c r="A114" s="39"/>
      <c r="B114" s="40"/>
      <c r="C114" s="228" t="s">
        <v>292</v>
      </c>
      <c r="D114" s="228" t="s">
        <v>266</v>
      </c>
      <c r="E114" s="229" t="s">
        <v>2423</v>
      </c>
      <c r="F114" s="230" t="s">
        <v>2424</v>
      </c>
      <c r="G114" s="231" t="s">
        <v>220</v>
      </c>
      <c r="H114" s="232">
        <v>2</v>
      </c>
      <c r="I114" s="233"/>
      <c r="J114" s="234">
        <f>ROUND(I114*H114,2)</f>
        <v>0</v>
      </c>
      <c r="K114" s="230" t="s">
        <v>199</v>
      </c>
      <c r="L114" s="235"/>
      <c r="M114" s="236" t="s">
        <v>44</v>
      </c>
      <c r="N114" s="237"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269</v>
      </c>
      <c r="AT114" s="226" t="s">
        <v>266</v>
      </c>
      <c r="AU114" s="226" t="s">
        <v>89</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270</v>
      </c>
      <c r="BM114" s="226" t="s">
        <v>2425</v>
      </c>
    </row>
    <row r="115" s="2" customFormat="1" ht="24.15" customHeight="1">
      <c r="A115" s="39"/>
      <c r="B115" s="40"/>
      <c r="C115" s="228" t="s">
        <v>296</v>
      </c>
      <c r="D115" s="228" t="s">
        <v>266</v>
      </c>
      <c r="E115" s="229" t="s">
        <v>2426</v>
      </c>
      <c r="F115" s="230" t="s">
        <v>2427</v>
      </c>
      <c r="G115" s="231" t="s">
        <v>220</v>
      </c>
      <c r="H115" s="232">
        <v>1</v>
      </c>
      <c r="I115" s="233"/>
      <c r="J115" s="234">
        <f>ROUND(I115*H115,2)</f>
        <v>0</v>
      </c>
      <c r="K115" s="230" t="s">
        <v>199</v>
      </c>
      <c r="L115" s="235"/>
      <c r="M115" s="236" t="s">
        <v>44</v>
      </c>
      <c r="N115" s="237"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269</v>
      </c>
      <c r="AT115" s="226" t="s">
        <v>266</v>
      </c>
      <c r="AU115" s="226" t="s">
        <v>89</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270</v>
      </c>
      <c r="BM115" s="226" t="s">
        <v>2428</v>
      </c>
    </row>
    <row r="116" s="2" customFormat="1" ht="24.15" customHeight="1">
      <c r="A116" s="39"/>
      <c r="B116" s="40"/>
      <c r="C116" s="228" t="s">
        <v>300</v>
      </c>
      <c r="D116" s="228" t="s">
        <v>266</v>
      </c>
      <c r="E116" s="229" t="s">
        <v>2429</v>
      </c>
      <c r="F116" s="230" t="s">
        <v>2430</v>
      </c>
      <c r="G116" s="231" t="s">
        <v>220</v>
      </c>
      <c r="H116" s="232">
        <v>1</v>
      </c>
      <c r="I116" s="233"/>
      <c r="J116" s="234">
        <f>ROUND(I116*H116,2)</f>
        <v>0</v>
      </c>
      <c r="K116" s="230" t="s">
        <v>199</v>
      </c>
      <c r="L116" s="235"/>
      <c r="M116" s="236" t="s">
        <v>44</v>
      </c>
      <c r="N116" s="237"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269</v>
      </c>
      <c r="AT116" s="226" t="s">
        <v>266</v>
      </c>
      <c r="AU116" s="226" t="s">
        <v>89</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270</v>
      </c>
      <c r="BM116" s="226" t="s">
        <v>2431</v>
      </c>
    </row>
    <row r="117" s="2" customFormat="1" ht="24.15" customHeight="1">
      <c r="A117" s="39"/>
      <c r="B117" s="40"/>
      <c r="C117" s="228" t="s">
        <v>304</v>
      </c>
      <c r="D117" s="228" t="s">
        <v>266</v>
      </c>
      <c r="E117" s="229" t="s">
        <v>2432</v>
      </c>
      <c r="F117" s="230" t="s">
        <v>2433</v>
      </c>
      <c r="G117" s="231" t="s">
        <v>220</v>
      </c>
      <c r="H117" s="232">
        <v>2</v>
      </c>
      <c r="I117" s="233"/>
      <c r="J117" s="234">
        <f>ROUND(I117*H117,2)</f>
        <v>0</v>
      </c>
      <c r="K117" s="230" t="s">
        <v>199</v>
      </c>
      <c r="L117" s="235"/>
      <c r="M117" s="236" t="s">
        <v>44</v>
      </c>
      <c r="N117" s="237"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269</v>
      </c>
      <c r="AT117" s="226" t="s">
        <v>266</v>
      </c>
      <c r="AU117" s="226" t="s">
        <v>89</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270</v>
      </c>
      <c r="BM117" s="226" t="s">
        <v>2434</v>
      </c>
    </row>
    <row r="118" s="2" customFormat="1" ht="21.75" customHeight="1">
      <c r="A118" s="39"/>
      <c r="B118" s="40"/>
      <c r="C118" s="228" t="s">
        <v>308</v>
      </c>
      <c r="D118" s="228" t="s">
        <v>266</v>
      </c>
      <c r="E118" s="229" t="s">
        <v>2435</v>
      </c>
      <c r="F118" s="230" t="s">
        <v>2436</v>
      </c>
      <c r="G118" s="231" t="s">
        <v>220</v>
      </c>
      <c r="H118" s="232">
        <v>2</v>
      </c>
      <c r="I118" s="233"/>
      <c r="J118" s="234">
        <f>ROUND(I118*H118,2)</f>
        <v>0</v>
      </c>
      <c r="K118" s="230" t="s">
        <v>199</v>
      </c>
      <c r="L118" s="235"/>
      <c r="M118" s="236" t="s">
        <v>44</v>
      </c>
      <c r="N118" s="237" t="s">
        <v>53</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269</v>
      </c>
      <c r="AT118" s="226" t="s">
        <v>266</v>
      </c>
      <c r="AU118" s="226" t="s">
        <v>89</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270</v>
      </c>
      <c r="BM118" s="226" t="s">
        <v>2437</v>
      </c>
    </row>
    <row r="119" s="2" customFormat="1" ht="21.75" customHeight="1">
      <c r="A119" s="39"/>
      <c r="B119" s="40"/>
      <c r="C119" s="228" t="s">
        <v>312</v>
      </c>
      <c r="D119" s="228" t="s">
        <v>266</v>
      </c>
      <c r="E119" s="229" t="s">
        <v>2438</v>
      </c>
      <c r="F119" s="230" t="s">
        <v>2439</v>
      </c>
      <c r="G119" s="231" t="s">
        <v>220</v>
      </c>
      <c r="H119" s="232">
        <v>1</v>
      </c>
      <c r="I119" s="233"/>
      <c r="J119" s="234">
        <f>ROUND(I119*H119,2)</f>
        <v>0</v>
      </c>
      <c r="K119" s="230" t="s">
        <v>199</v>
      </c>
      <c r="L119" s="235"/>
      <c r="M119" s="236" t="s">
        <v>44</v>
      </c>
      <c r="N119" s="237"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269</v>
      </c>
      <c r="AT119" s="226" t="s">
        <v>266</v>
      </c>
      <c r="AU119" s="226" t="s">
        <v>89</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270</v>
      </c>
      <c r="BM119" s="226" t="s">
        <v>2440</v>
      </c>
    </row>
    <row r="120" s="2" customFormat="1" ht="21.75" customHeight="1">
      <c r="A120" s="39"/>
      <c r="B120" s="40"/>
      <c r="C120" s="228" t="s">
        <v>316</v>
      </c>
      <c r="D120" s="228" t="s">
        <v>266</v>
      </c>
      <c r="E120" s="229" t="s">
        <v>2441</v>
      </c>
      <c r="F120" s="230" t="s">
        <v>2442</v>
      </c>
      <c r="G120" s="231" t="s">
        <v>220</v>
      </c>
      <c r="H120" s="232">
        <v>18</v>
      </c>
      <c r="I120" s="233"/>
      <c r="J120" s="234">
        <f>ROUND(I120*H120,2)</f>
        <v>0</v>
      </c>
      <c r="K120" s="230" t="s">
        <v>199</v>
      </c>
      <c r="L120" s="235"/>
      <c r="M120" s="236" t="s">
        <v>44</v>
      </c>
      <c r="N120" s="237"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269</v>
      </c>
      <c r="AT120" s="226" t="s">
        <v>266</v>
      </c>
      <c r="AU120" s="226" t="s">
        <v>89</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270</v>
      </c>
      <c r="BM120" s="226" t="s">
        <v>2443</v>
      </c>
    </row>
    <row r="121" s="2" customFormat="1" ht="21.75" customHeight="1">
      <c r="A121" s="39"/>
      <c r="B121" s="40"/>
      <c r="C121" s="228" t="s">
        <v>320</v>
      </c>
      <c r="D121" s="228" t="s">
        <v>266</v>
      </c>
      <c r="E121" s="229" t="s">
        <v>2444</v>
      </c>
      <c r="F121" s="230" t="s">
        <v>2445</v>
      </c>
      <c r="G121" s="231" t="s">
        <v>220</v>
      </c>
      <c r="H121" s="232">
        <v>39</v>
      </c>
      <c r="I121" s="233"/>
      <c r="J121" s="234">
        <f>ROUND(I121*H121,2)</f>
        <v>0</v>
      </c>
      <c r="K121" s="230" t="s">
        <v>199</v>
      </c>
      <c r="L121" s="235"/>
      <c r="M121" s="236" t="s">
        <v>44</v>
      </c>
      <c r="N121" s="237"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269</v>
      </c>
      <c r="AT121" s="226" t="s">
        <v>266</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270</v>
      </c>
      <c r="BM121" s="226" t="s">
        <v>2446</v>
      </c>
    </row>
    <row r="122" s="2" customFormat="1" ht="21.75" customHeight="1">
      <c r="A122" s="39"/>
      <c r="B122" s="40"/>
      <c r="C122" s="228" t="s">
        <v>324</v>
      </c>
      <c r="D122" s="228" t="s">
        <v>266</v>
      </c>
      <c r="E122" s="229" t="s">
        <v>2447</v>
      </c>
      <c r="F122" s="230" t="s">
        <v>2448</v>
      </c>
      <c r="G122" s="231" t="s">
        <v>220</v>
      </c>
      <c r="H122" s="232">
        <v>6</v>
      </c>
      <c r="I122" s="233"/>
      <c r="J122" s="234">
        <f>ROUND(I122*H122,2)</f>
        <v>0</v>
      </c>
      <c r="K122" s="230" t="s">
        <v>199</v>
      </c>
      <c r="L122" s="235"/>
      <c r="M122" s="236" t="s">
        <v>44</v>
      </c>
      <c r="N122" s="237"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269</v>
      </c>
      <c r="AT122" s="226" t="s">
        <v>266</v>
      </c>
      <c r="AU122" s="226" t="s">
        <v>89</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270</v>
      </c>
      <c r="BM122" s="226" t="s">
        <v>2449</v>
      </c>
    </row>
    <row r="123" s="2" customFormat="1" ht="16.5" customHeight="1">
      <c r="A123" s="39"/>
      <c r="B123" s="40"/>
      <c r="C123" s="228" t="s">
        <v>328</v>
      </c>
      <c r="D123" s="228" t="s">
        <v>266</v>
      </c>
      <c r="E123" s="229" t="s">
        <v>2450</v>
      </c>
      <c r="F123" s="230" t="s">
        <v>2451</v>
      </c>
      <c r="G123" s="231" t="s">
        <v>220</v>
      </c>
      <c r="H123" s="232">
        <v>27</v>
      </c>
      <c r="I123" s="233"/>
      <c r="J123" s="234">
        <f>ROUND(I123*H123,2)</f>
        <v>0</v>
      </c>
      <c r="K123" s="230" t="s">
        <v>199</v>
      </c>
      <c r="L123" s="235"/>
      <c r="M123" s="236" t="s">
        <v>44</v>
      </c>
      <c r="N123" s="237"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269</v>
      </c>
      <c r="AT123" s="226" t="s">
        <v>266</v>
      </c>
      <c r="AU123" s="226" t="s">
        <v>89</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270</v>
      </c>
      <c r="BM123" s="226" t="s">
        <v>2452</v>
      </c>
    </row>
    <row r="124" s="2" customFormat="1" ht="16.5" customHeight="1">
      <c r="A124" s="39"/>
      <c r="B124" s="40"/>
      <c r="C124" s="228" t="s">
        <v>332</v>
      </c>
      <c r="D124" s="228" t="s">
        <v>266</v>
      </c>
      <c r="E124" s="229" t="s">
        <v>2453</v>
      </c>
      <c r="F124" s="230" t="s">
        <v>2454</v>
      </c>
      <c r="G124" s="231" t="s">
        <v>198</v>
      </c>
      <c r="H124" s="232">
        <v>15</v>
      </c>
      <c r="I124" s="233"/>
      <c r="J124" s="234">
        <f>ROUND(I124*H124,2)</f>
        <v>0</v>
      </c>
      <c r="K124" s="230" t="s">
        <v>199</v>
      </c>
      <c r="L124" s="235"/>
      <c r="M124" s="236" t="s">
        <v>44</v>
      </c>
      <c r="N124" s="237"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269</v>
      </c>
      <c r="AT124" s="226" t="s">
        <v>266</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270</v>
      </c>
      <c r="BM124" s="226" t="s">
        <v>2455</v>
      </c>
    </row>
    <row r="125" s="2" customFormat="1" ht="16.5" customHeight="1">
      <c r="A125" s="39"/>
      <c r="B125" s="40"/>
      <c r="C125" s="228" t="s">
        <v>336</v>
      </c>
      <c r="D125" s="228" t="s">
        <v>266</v>
      </c>
      <c r="E125" s="229" t="s">
        <v>2456</v>
      </c>
      <c r="F125" s="230" t="s">
        <v>2457</v>
      </c>
      <c r="G125" s="231" t="s">
        <v>198</v>
      </c>
      <c r="H125" s="232">
        <v>15</v>
      </c>
      <c r="I125" s="233"/>
      <c r="J125" s="234">
        <f>ROUND(I125*H125,2)</f>
        <v>0</v>
      </c>
      <c r="K125" s="230" t="s">
        <v>199</v>
      </c>
      <c r="L125" s="235"/>
      <c r="M125" s="236" t="s">
        <v>44</v>
      </c>
      <c r="N125" s="237"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269</v>
      </c>
      <c r="AT125" s="226" t="s">
        <v>266</v>
      </c>
      <c r="AU125" s="226" t="s">
        <v>89</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270</v>
      </c>
      <c r="BM125" s="226" t="s">
        <v>2458</v>
      </c>
    </row>
    <row r="126" s="2" customFormat="1" ht="16.5" customHeight="1">
      <c r="A126" s="39"/>
      <c r="B126" s="40"/>
      <c r="C126" s="228" t="s">
        <v>340</v>
      </c>
      <c r="D126" s="228" t="s">
        <v>266</v>
      </c>
      <c r="E126" s="229" t="s">
        <v>2459</v>
      </c>
      <c r="F126" s="230" t="s">
        <v>2460</v>
      </c>
      <c r="G126" s="231" t="s">
        <v>198</v>
      </c>
      <c r="H126" s="232">
        <v>15</v>
      </c>
      <c r="I126" s="233"/>
      <c r="J126" s="234">
        <f>ROUND(I126*H126,2)</f>
        <v>0</v>
      </c>
      <c r="K126" s="230" t="s">
        <v>199</v>
      </c>
      <c r="L126" s="235"/>
      <c r="M126" s="236" t="s">
        <v>44</v>
      </c>
      <c r="N126" s="237"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269</v>
      </c>
      <c r="AT126" s="226" t="s">
        <v>266</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270</v>
      </c>
      <c r="BM126" s="226" t="s">
        <v>2461</v>
      </c>
    </row>
    <row r="127" s="2" customFormat="1" ht="16.5" customHeight="1">
      <c r="A127" s="39"/>
      <c r="B127" s="40"/>
      <c r="C127" s="228" t="s">
        <v>346</v>
      </c>
      <c r="D127" s="228" t="s">
        <v>266</v>
      </c>
      <c r="E127" s="229" t="s">
        <v>2462</v>
      </c>
      <c r="F127" s="230" t="s">
        <v>2463</v>
      </c>
      <c r="G127" s="231" t="s">
        <v>220</v>
      </c>
      <c r="H127" s="232">
        <v>1</v>
      </c>
      <c r="I127" s="233"/>
      <c r="J127" s="234">
        <f>ROUND(I127*H127,2)</f>
        <v>0</v>
      </c>
      <c r="K127" s="230" t="s">
        <v>199</v>
      </c>
      <c r="L127" s="235"/>
      <c r="M127" s="236" t="s">
        <v>44</v>
      </c>
      <c r="N127" s="237"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269</v>
      </c>
      <c r="AT127" s="226" t="s">
        <v>266</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270</v>
      </c>
      <c r="BM127" s="226" t="s">
        <v>2464</v>
      </c>
    </row>
    <row r="128" s="2" customFormat="1" ht="16.5" customHeight="1">
      <c r="A128" s="39"/>
      <c r="B128" s="40"/>
      <c r="C128" s="228" t="s">
        <v>350</v>
      </c>
      <c r="D128" s="228" t="s">
        <v>266</v>
      </c>
      <c r="E128" s="229" t="s">
        <v>2465</v>
      </c>
      <c r="F128" s="230" t="s">
        <v>2466</v>
      </c>
      <c r="G128" s="231" t="s">
        <v>220</v>
      </c>
      <c r="H128" s="232">
        <v>2</v>
      </c>
      <c r="I128" s="233"/>
      <c r="J128" s="234">
        <f>ROUND(I128*H128,2)</f>
        <v>0</v>
      </c>
      <c r="K128" s="230" t="s">
        <v>199</v>
      </c>
      <c r="L128" s="235"/>
      <c r="M128" s="236" t="s">
        <v>44</v>
      </c>
      <c r="N128" s="237"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269</v>
      </c>
      <c r="AT128" s="226" t="s">
        <v>266</v>
      </c>
      <c r="AU128" s="226" t="s">
        <v>89</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270</v>
      </c>
      <c r="BM128" s="226" t="s">
        <v>2467</v>
      </c>
    </row>
    <row r="129" s="12" customFormat="1" ht="25.92" customHeight="1">
      <c r="A129" s="12"/>
      <c r="B129" s="199"/>
      <c r="C129" s="200"/>
      <c r="D129" s="201" t="s">
        <v>81</v>
      </c>
      <c r="E129" s="202" t="s">
        <v>2468</v>
      </c>
      <c r="F129" s="202" t="s">
        <v>2469</v>
      </c>
      <c r="G129" s="200"/>
      <c r="H129" s="200"/>
      <c r="I129" s="203"/>
      <c r="J129" s="204">
        <f>BK129</f>
        <v>0</v>
      </c>
      <c r="K129" s="200"/>
      <c r="L129" s="205"/>
      <c r="M129" s="206"/>
      <c r="N129" s="207"/>
      <c r="O129" s="207"/>
      <c r="P129" s="208">
        <f>SUM(P130:P132)</f>
        <v>0</v>
      </c>
      <c r="Q129" s="207"/>
      <c r="R129" s="208">
        <f>SUM(R130:R132)</f>
        <v>0</v>
      </c>
      <c r="S129" s="207"/>
      <c r="T129" s="209">
        <f>SUM(T130:T132)</f>
        <v>0</v>
      </c>
      <c r="U129" s="12"/>
      <c r="V129" s="12"/>
      <c r="W129" s="12"/>
      <c r="X129" s="12"/>
      <c r="Y129" s="12"/>
      <c r="Z129" s="12"/>
      <c r="AA129" s="12"/>
      <c r="AB129" s="12"/>
      <c r="AC129" s="12"/>
      <c r="AD129" s="12"/>
      <c r="AE129" s="12"/>
      <c r="AR129" s="210" t="s">
        <v>89</v>
      </c>
      <c r="AT129" s="211" t="s">
        <v>81</v>
      </c>
      <c r="AU129" s="211" t="s">
        <v>82</v>
      </c>
      <c r="AY129" s="210" t="s">
        <v>192</v>
      </c>
      <c r="BK129" s="212">
        <f>SUM(BK130:BK132)</f>
        <v>0</v>
      </c>
    </row>
    <row r="130" s="2" customFormat="1" ht="16.5" customHeight="1">
      <c r="A130" s="39"/>
      <c r="B130" s="40"/>
      <c r="C130" s="228" t="s">
        <v>354</v>
      </c>
      <c r="D130" s="228" t="s">
        <v>266</v>
      </c>
      <c r="E130" s="229" t="s">
        <v>2470</v>
      </c>
      <c r="F130" s="230" t="s">
        <v>2471</v>
      </c>
      <c r="G130" s="231" t="s">
        <v>220</v>
      </c>
      <c r="H130" s="232">
        <v>3</v>
      </c>
      <c r="I130" s="233"/>
      <c r="J130" s="234">
        <f>ROUND(I130*H130,2)</f>
        <v>0</v>
      </c>
      <c r="K130" s="230" t="s">
        <v>199</v>
      </c>
      <c r="L130" s="235"/>
      <c r="M130" s="236" t="s">
        <v>44</v>
      </c>
      <c r="N130" s="237"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269</v>
      </c>
      <c r="AT130" s="226" t="s">
        <v>266</v>
      </c>
      <c r="AU130" s="226" t="s">
        <v>89</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270</v>
      </c>
      <c r="BM130" s="226" t="s">
        <v>2472</v>
      </c>
    </row>
    <row r="131" s="2" customFormat="1" ht="16.5" customHeight="1">
      <c r="A131" s="39"/>
      <c r="B131" s="40"/>
      <c r="C131" s="228" t="s">
        <v>358</v>
      </c>
      <c r="D131" s="228" t="s">
        <v>266</v>
      </c>
      <c r="E131" s="229" t="s">
        <v>2473</v>
      </c>
      <c r="F131" s="230" t="s">
        <v>2474</v>
      </c>
      <c r="G131" s="231" t="s">
        <v>220</v>
      </c>
      <c r="H131" s="232">
        <v>7</v>
      </c>
      <c r="I131" s="233"/>
      <c r="J131" s="234">
        <f>ROUND(I131*H131,2)</f>
        <v>0</v>
      </c>
      <c r="K131" s="230" t="s">
        <v>199</v>
      </c>
      <c r="L131" s="235"/>
      <c r="M131" s="236" t="s">
        <v>44</v>
      </c>
      <c r="N131" s="237" t="s">
        <v>53</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269</v>
      </c>
      <c r="AT131" s="226" t="s">
        <v>266</v>
      </c>
      <c r="AU131" s="226" t="s">
        <v>89</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270</v>
      </c>
      <c r="BM131" s="226" t="s">
        <v>2475</v>
      </c>
    </row>
    <row r="132" s="2" customFormat="1" ht="16.5" customHeight="1">
      <c r="A132" s="39"/>
      <c r="B132" s="40"/>
      <c r="C132" s="228" t="s">
        <v>362</v>
      </c>
      <c r="D132" s="228" t="s">
        <v>266</v>
      </c>
      <c r="E132" s="229" t="s">
        <v>2476</v>
      </c>
      <c r="F132" s="230" t="s">
        <v>2477</v>
      </c>
      <c r="G132" s="231" t="s">
        <v>220</v>
      </c>
      <c r="H132" s="232">
        <v>3</v>
      </c>
      <c r="I132" s="233"/>
      <c r="J132" s="234">
        <f>ROUND(I132*H132,2)</f>
        <v>0</v>
      </c>
      <c r="K132" s="230" t="s">
        <v>199</v>
      </c>
      <c r="L132" s="235"/>
      <c r="M132" s="236" t="s">
        <v>44</v>
      </c>
      <c r="N132" s="237"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269</v>
      </c>
      <c r="AT132" s="226" t="s">
        <v>266</v>
      </c>
      <c r="AU132" s="226" t="s">
        <v>89</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270</v>
      </c>
      <c r="BM132" s="226" t="s">
        <v>2478</v>
      </c>
    </row>
    <row r="133" s="12" customFormat="1" ht="25.92" customHeight="1">
      <c r="A133" s="12"/>
      <c r="B133" s="199"/>
      <c r="C133" s="200"/>
      <c r="D133" s="201" t="s">
        <v>81</v>
      </c>
      <c r="E133" s="202" t="s">
        <v>2479</v>
      </c>
      <c r="F133" s="202" t="s">
        <v>191</v>
      </c>
      <c r="G133" s="200"/>
      <c r="H133" s="200"/>
      <c r="I133" s="203"/>
      <c r="J133" s="204">
        <f>BK133</f>
        <v>0</v>
      </c>
      <c r="K133" s="200"/>
      <c r="L133" s="205"/>
      <c r="M133" s="206"/>
      <c r="N133" s="207"/>
      <c r="O133" s="207"/>
      <c r="P133" s="208">
        <f>SUM(P134:P138)</f>
        <v>0</v>
      </c>
      <c r="Q133" s="207"/>
      <c r="R133" s="208">
        <f>SUM(R134:R138)</f>
        <v>0</v>
      </c>
      <c r="S133" s="207"/>
      <c r="T133" s="209">
        <f>SUM(T134:T138)</f>
        <v>0</v>
      </c>
      <c r="U133" s="12"/>
      <c r="V133" s="12"/>
      <c r="W133" s="12"/>
      <c r="X133" s="12"/>
      <c r="Y133" s="12"/>
      <c r="Z133" s="12"/>
      <c r="AA133" s="12"/>
      <c r="AB133" s="12"/>
      <c r="AC133" s="12"/>
      <c r="AD133" s="12"/>
      <c r="AE133" s="12"/>
      <c r="AR133" s="210" t="s">
        <v>89</v>
      </c>
      <c r="AT133" s="211" t="s">
        <v>81</v>
      </c>
      <c r="AU133" s="211" t="s">
        <v>82</v>
      </c>
      <c r="AY133" s="210" t="s">
        <v>192</v>
      </c>
      <c r="BK133" s="212">
        <f>SUM(BK134:BK138)</f>
        <v>0</v>
      </c>
    </row>
    <row r="134" s="2" customFormat="1" ht="21.75" customHeight="1">
      <c r="A134" s="39"/>
      <c r="B134" s="40"/>
      <c r="C134" s="228" t="s">
        <v>366</v>
      </c>
      <c r="D134" s="228" t="s">
        <v>266</v>
      </c>
      <c r="E134" s="229" t="s">
        <v>293</v>
      </c>
      <c r="F134" s="230" t="s">
        <v>294</v>
      </c>
      <c r="G134" s="231" t="s">
        <v>198</v>
      </c>
      <c r="H134" s="232">
        <v>100</v>
      </c>
      <c r="I134" s="233"/>
      <c r="J134" s="234">
        <f>ROUND(I134*H134,2)</f>
        <v>0</v>
      </c>
      <c r="K134" s="230" t="s">
        <v>199</v>
      </c>
      <c r="L134" s="235"/>
      <c r="M134" s="236" t="s">
        <v>44</v>
      </c>
      <c r="N134" s="237" t="s">
        <v>53</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269</v>
      </c>
      <c r="AT134" s="226" t="s">
        <v>266</v>
      </c>
      <c r="AU134" s="226" t="s">
        <v>89</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270</v>
      </c>
      <c r="BM134" s="226" t="s">
        <v>2480</v>
      </c>
    </row>
    <row r="135" s="2" customFormat="1" ht="21.75" customHeight="1">
      <c r="A135" s="39"/>
      <c r="B135" s="40"/>
      <c r="C135" s="228" t="s">
        <v>370</v>
      </c>
      <c r="D135" s="228" t="s">
        <v>266</v>
      </c>
      <c r="E135" s="229" t="s">
        <v>285</v>
      </c>
      <c r="F135" s="230" t="s">
        <v>286</v>
      </c>
      <c r="G135" s="231" t="s">
        <v>198</v>
      </c>
      <c r="H135" s="232">
        <v>100</v>
      </c>
      <c r="I135" s="233"/>
      <c r="J135" s="234">
        <f>ROUND(I135*H135,2)</f>
        <v>0</v>
      </c>
      <c r="K135" s="230" t="s">
        <v>199</v>
      </c>
      <c r="L135" s="235"/>
      <c r="M135" s="236" t="s">
        <v>44</v>
      </c>
      <c r="N135" s="237"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269</v>
      </c>
      <c r="AT135" s="226" t="s">
        <v>266</v>
      </c>
      <c r="AU135" s="226" t="s">
        <v>89</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270</v>
      </c>
      <c r="BM135" s="226" t="s">
        <v>2481</v>
      </c>
    </row>
    <row r="136" s="2" customFormat="1" ht="21.75" customHeight="1">
      <c r="A136" s="39"/>
      <c r="B136" s="40"/>
      <c r="C136" s="228" t="s">
        <v>374</v>
      </c>
      <c r="D136" s="228" t="s">
        <v>266</v>
      </c>
      <c r="E136" s="229" t="s">
        <v>289</v>
      </c>
      <c r="F136" s="230" t="s">
        <v>290</v>
      </c>
      <c r="G136" s="231" t="s">
        <v>198</v>
      </c>
      <c r="H136" s="232">
        <v>210</v>
      </c>
      <c r="I136" s="233"/>
      <c r="J136" s="234">
        <f>ROUND(I136*H136,2)</f>
        <v>0</v>
      </c>
      <c r="K136" s="230" t="s">
        <v>199</v>
      </c>
      <c r="L136" s="235"/>
      <c r="M136" s="236" t="s">
        <v>44</v>
      </c>
      <c r="N136" s="237" t="s">
        <v>53</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269</v>
      </c>
      <c r="AT136" s="226" t="s">
        <v>266</v>
      </c>
      <c r="AU136" s="226" t="s">
        <v>89</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270</v>
      </c>
      <c r="BM136" s="226" t="s">
        <v>2482</v>
      </c>
    </row>
    <row r="137" s="2" customFormat="1" ht="21.75" customHeight="1">
      <c r="A137" s="39"/>
      <c r="B137" s="40"/>
      <c r="C137" s="228" t="s">
        <v>378</v>
      </c>
      <c r="D137" s="228" t="s">
        <v>266</v>
      </c>
      <c r="E137" s="229" t="s">
        <v>2483</v>
      </c>
      <c r="F137" s="230" t="s">
        <v>2484</v>
      </c>
      <c r="G137" s="231" t="s">
        <v>198</v>
      </c>
      <c r="H137" s="232">
        <v>20</v>
      </c>
      <c r="I137" s="233"/>
      <c r="J137" s="234">
        <f>ROUND(I137*H137,2)</f>
        <v>0</v>
      </c>
      <c r="K137" s="230" t="s">
        <v>199</v>
      </c>
      <c r="L137" s="235"/>
      <c r="M137" s="236" t="s">
        <v>44</v>
      </c>
      <c r="N137" s="237" t="s">
        <v>53</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269</v>
      </c>
      <c r="AT137" s="226" t="s">
        <v>266</v>
      </c>
      <c r="AU137" s="226" t="s">
        <v>89</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270</v>
      </c>
      <c r="BM137" s="226" t="s">
        <v>2485</v>
      </c>
    </row>
    <row r="138" s="2" customFormat="1" ht="21.75" customHeight="1">
      <c r="A138" s="39"/>
      <c r="B138" s="40"/>
      <c r="C138" s="228" t="s">
        <v>382</v>
      </c>
      <c r="D138" s="228" t="s">
        <v>266</v>
      </c>
      <c r="E138" s="229" t="s">
        <v>2486</v>
      </c>
      <c r="F138" s="230" t="s">
        <v>2487</v>
      </c>
      <c r="G138" s="231" t="s">
        <v>198</v>
      </c>
      <c r="H138" s="232">
        <v>20</v>
      </c>
      <c r="I138" s="233"/>
      <c r="J138" s="234">
        <f>ROUND(I138*H138,2)</f>
        <v>0</v>
      </c>
      <c r="K138" s="230" t="s">
        <v>199</v>
      </c>
      <c r="L138" s="235"/>
      <c r="M138" s="236" t="s">
        <v>44</v>
      </c>
      <c r="N138" s="237"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269</v>
      </c>
      <c r="AT138" s="226" t="s">
        <v>266</v>
      </c>
      <c r="AU138" s="226" t="s">
        <v>89</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270</v>
      </c>
      <c r="BM138" s="226" t="s">
        <v>2488</v>
      </c>
    </row>
    <row r="139" s="12" customFormat="1" ht="25.92" customHeight="1">
      <c r="A139" s="12"/>
      <c r="B139" s="199"/>
      <c r="C139" s="200"/>
      <c r="D139" s="201" t="s">
        <v>81</v>
      </c>
      <c r="E139" s="202" t="s">
        <v>2489</v>
      </c>
      <c r="F139" s="202" t="s">
        <v>2490</v>
      </c>
      <c r="G139" s="200"/>
      <c r="H139" s="200"/>
      <c r="I139" s="203"/>
      <c r="J139" s="204">
        <f>BK139</f>
        <v>0</v>
      </c>
      <c r="K139" s="200"/>
      <c r="L139" s="205"/>
      <c r="M139" s="206"/>
      <c r="N139" s="207"/>
      <c r="O139" s="207"/>
      <c r="P139" s="208">
        <f>P140+P162</f>
        <v>0</v>
      </c>
      <c r="Q139" s="207"/>
      <c r="R139" s="208">
        <f>R140+R162</f>
        <v>0</v>
      </c>
      <c r="S139" s="207"/>
      <c r="T139" s="209">
        <f>T140+T162</f>
        <v>0</v>
      </c>
      <c r="U139" s="12"/>
      <c r="V139" s="12"/>
      <c r="W139" s="12"/>
      <c r="X139" s="12"/>
      <c r="Y139" s="12"/>
      <c r="Z139" s="12"/>
      <c r="AA139" s="12"/>
      <c r="AB139" s="12"/>
      <c r="AC139" s="12"/>
      <c r="AD139" s="12"/>
      <c r="AE139" s="12"/>
      <c r="AR139" s="210" t="s">
        <v>89</v>
      </c>
      <c r="AT139" s="211" t="s">
        <v>81</v>
      </c>
      <c r="AU139" s="211" t="s">
        <v>82</v>
      </c>
      <c r="AY139" s="210" t="s">
        <v>192</v>
      </c>
      <c r="BK139" s="212">
        <f>BK140+BK162</f>
        <v>0</v>
      </c>
    </row>
    <row r="140" s="12" customFormat="1" ht="22.8" customHeight="1">
      <c r="A140" s="12"/>
      <c r="B140" s="199"/>
      <c r="C140" s="200"/>
      <c r="D140" s="201" t="s">
        <v>81</v>
      </c>
      <c r="E140" s="213" t="s">
        <v>2491</v>
      </c>
      <c r="F140" s="213" t="s">
        <v>2492</v>
      </c>
      <c r="G140" s="200"/>
      <c r="H140" s="200"/>
      <c r="I140" s="203"/>
      <c r="J140" s="214">
        <f>BK140</f>
        <v>0</v>
      </c>
      <c r="K140" s="200"/>
      <c r="L140" s="205"/>
      <c r="M140" s="206"/>
      <c r="N140" s="207"/>
      <c r="O140" s="207"/>
      <c r="P140" s="208">
        <f>SUM(P141:P161)</f>
        <v>0</v>
      </c>
      <c r="Q140" s="207"/>
      <c r="R140" s="208">
        <f>SUM(R141:R161)</f>
        <v>0</v>
      </c>
      <c r="S140" s="207"/>
      <c r="T140" s="209">
        <f>SUM(T141:T161)</f>
        <v>0</v>
      </c>
      <c r="U140" s="12"/>
      <c r="V140" s="12"/>
      <c r="W140" s="12"/>
      <c r="X140" s="12"/>
      <c r="Y140" s="12"/>
      <c r="Z140" s="12"/>
      <c r="AA140" s="12"/>
      <c r="AB140" s="12"/>
      <c r="AC140" s="12"/>
      <c r="AD140" s="12"/>
      <c r="AE140" s="12"/>
      <c r="AR140" s="210" t="s">
        <v>89</v>
      </c>
      <c r="AT140" s="211" t="s">
        <v>81</v>
      </c>
      <c r="AU140" s="211" t="s">
        <v>89</v>
      </c>
      <c r="AY140" s="210" t="s">
        <v>192</v>
      </c>
      <c r="BK140" s="212">
        <f>SUM(BK141:BK161)</f>
        <v>0</v>
      </c>
    </row>
    <row r="141" s="2" customFormat="1" ht="24.15" customHeight="1">
      <c r="A141" s="39"/>
      <c r="B141" s="40"/>
      <c r="C141" s="215" t="s">
        <v>386</v>
      </c>
      <c r="D141" s="215" t="s">
        <v>195</v>
      </c>
      <c r="E141" s="216" t="s">
        <v>2493</v>
      </c>
      <c r="F141" s="217" t="s">
        <v>2494</v>
      </c>
      <c r="G141" s="218" t="s">
        <v>220</v>
      </c>
      <c r="H141" s="219">
        <v>22</v>
      </c>
      <c r="I141" s="220"/>
      <c r="J141" s="221">
        <f>ROUND(I141*H141,2)</f>
        <v>0</v>
      </c>
      <c r="K141" s="217" t="s">
        <v>199</v>
      </c>
      <c r="L141" s="45"/>
      <c r="M141" s="222" t="s">
        <v>44</v>
      </c>
      <c r="N141" s="223"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200</v>
      </c>
      <c r="AT141" s="226" t="s">
        <v>195</v>
      </c>
      <c r="AU141" s="226" t="s">
        <v>91</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200</v>
      </c>
      <c r="BM141" s="226" t="s">
        <v>2495</v>
      </c>
    </row>
    <row r="142" s="2" customFormat="1" ht="24.15" customHeight="1">
      <c r="A142" s="39"/>
      <c r="B142" s="40"/>
      <c r="C142" s="215" t="s">
        <v>391</v>
      </c>
      <c r="D142" s="215" t="s">
        <v>195</v>
      </c>
      <c r="E142" s="216" t="s">
        <v>2496</v>
      </c>
      <c r="F142" s="217" t="s">
        <v>2497</v>
      </c>
      <c r="G142" s="218" t="s">
        <v>220</v>
      </c>
      <c r="H142" s="219">
        <v>2</v>
      </c>
      <c r="I142" s="220"/>
      <c r="J142" s="221">
        <f>ROUND(I142*H142,2)</f>
        <v>0</v>
      </c>
      <c r="K142" s="217" t="s">
        <v>199</v>
      </c>
      <c r="L142" s="45"/>
      <c r="M142" s="222" t="s">
        <v>44</v>
      </c>
      <c r="N142" s="223" t="s">
        <v>53</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200</v>
      </c>
      <c r="AT142" s="226" t="s">
        <v>195</v>
      </c>
      <c r="AU142" s="226" t="s">
        <v>91</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200</v>
      </c>
      <c r="BM142" s="226" t="s">
        <v>2498</v>
      </c>
    </row>
    <row r="143" s="2" customFormat="1" ht="21.75" customHeight="1">
      <c r="A143" s="39"/>
      <c r="B143" s="40"/>
      <c r="C143" s="215" t="s">
        <v>397</v>
      </c>
      <c r="D143" s="215" t="s">
        <v>195</v>
      </c>
      <c r="E143" s="216" t="s">
        <v>2499</v>
      </c>
      <c r="F143" s="217" t="s">
        <v>2500</v>
      </c>
      <c r="G143" s="218" t="s">
        <v>220</v>
      </c>
      <c r="H143" s="219">
        <v>35</v>
      </c>
      <c r="I143" s="220"/>
      <c r="J143" s="221">
        <f>ROUND(I143*H143,2)</f>
        <v>0</v>
      </c>
      <c r="K143" s="217" t="s">
        <v>199</v>
      </c>
      <c r="L143" s="45"/>
      <c r="M143" s="222" t="s">
        <v>44</v>
      </c>
      <c r="N143" s="223"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200</v>
      </c>
      <c r="AT143" s="226" t="s">
        <v>195</v>
      </c>
      <c r="AU143" s="226" t="s">
        <v>91</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200</v>
      </c>
      <c r="BM143" s="226" t="s">
        <v>2501</v>
      </c>
    </row>
    <row r="144" s="2" customFormat="1" ht="24.15" customHeight="1">
      <c r="A144" s="39"/>
      <c r="B144" s="40"/>
      <c r="C144" s="215" t="s">
        <v>401</v>
      </c>
      <c r="D144" s="215" t="s">
        <v>195</v>
      </c>
      <c r="E144" s="216" t="s">
        <v>2502</v>
      </c>
      <c r="F144" s="217" t="s">
        <v>2503</v>
      </c>
      <c r="G144" s="218" t="s">
        <v>220</v>
      </c>
      <c r="H144" s="219">
        <v>2</v>
      </c>
      <c r="I144" s="220"/>
      <c r="J144" s="221">
        <f>ROUND(I144*H144,2)</f>
        <v>0</v>
      </c>
      <c r="K144" s="217" t="s">
        <v>199</v>
      </c>
      <c r="L144" s="45"/>
      <c r="M144" s="222" t="s">
        <v>44</v>
      </c>
      <c r="N144" s="223" t="s">
        <v>53</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200</v>
      </c>
      <c r="AT144" s="226" t="s">
        <v>195</v>
      </c>
      <c r="AU144" s="226" t="s">
        <v>91</v>
      </c>
      <c r="AY144" s="17" t="s">
        <v>192</v>
      </c>
      <c r="BE144" s="227">
        <f>IF(N144="základní",J144,0)</f>
        <v>0</v>
      </c>
      <c r="BF144" s="227">
        <f>IF(N144="snížená",J144,0)</f>
        <v>0</v>
      </c>
      <c r="BG144" s="227">
        <f>IF(N144="zákl. přenesená",J144,0)</f>
        <v>0</v>
      </c>
      <c r="BH144" s="227">
        <f>IF(N144="sníž. přenesená",J144,0)</f>
        <v>0</v>
      </c>
      <c r="BI144" s="227">
        <f>IF(N144="nulová",J144,0)</f>
        <v>0</v>
      </c>
      <c r="BJ144" s="17" t="s">
        <v>89</v>
      </c>
      <c r="BK144" s="227">
        <f>ROUND(I144*H144,2)</f>
        <v>0</v>
      </c>
      <c r="BL144" s="17" t="s">
        <v>200</v>
      </c>
      <c r="BM144" s="226" t="s">
        <v>2504</v>
      </c>
    </row>
    <row r="145" s="2" customFormat="1" ht="21.75" customHeight="1">
      <c r="A145" s="39"/>
      <c r="B145" s="40"/>
      <c r="C145" s="215" t="s">
        <v>405</v>
      </c>
      <c r="D145" s="215" t="s">
        <v>195</v>
      </c>
      <c r="E145" s="216" t="s">
        <v>2505</v>
      </c>
      <c r="F145" s="217" t="s">
        <v>2506</v>
      </c>
      <c r="G145" s="218" t="s">
        <v>220</v>
      </c>
      <c r="H145" s="219">
        <v>3</v>
      </c>
      <c r="I145" s="220"/>
      <c r="J145" s="221">
        <f>ROUND(I145*H145,2)</f>
        <v>0</v>
      </c>
      <c r="K145" s="217" t="s">
        <v>199</v>
      </c>
      <c r="L145" s="45"/>
      <c r="M145" s="222" t="s">
        <v>44</v>
      </c>
      <c r="N145" s="223" t="s">
        <v>53</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200</v>
      </c>
      <c r="AT145" s="226" t="s">
        <v>195</v>
      </c>
      <c r="AU145" s="226" t="s">
        <v>91</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200</v>
      </c>
      <c r="BM145" s="226" t="s">
        <v>2507</v>
      </c>
    </row>
    <row r="146" s="2" customFormat="1" ht="16.5" customHeight="1">
      <c r="A146" s="39"/>
      <c r="B146" s="40"/>
      <c r="C146" s="215" t="s">
        <v>409</v>
      </c>
      <c r="D146" s="215" t="s">
        <v>195</v>
      </c>
      <c r="E146" s="216" t="s">
        <v>2508</v>
      </c>
      <c r="F146" s="217" t="s">
        <v>2509</v>
      </c>
      <c r="G146" s="218" t="s">
        <v>220</v>
      </c>
      <c r="H146" s="219">
        <v>2</v>
      </c>
      <c r="I146" s="220"/>
      <c r="J146" s="221">
        <f>ROUND(I146*H146,2)</f>
        <v>0</v>
      </c>
      <c r="K146" s="217" t="s">
        <v>199</v>
      </c>
      <c r="L146" s="45"/>
      <c r="M146" s="222" t="s">
        <v>44</v>
      </c>
      <c r="N146" s="223" t="s">
        <v>53</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200</v>
      </c>
      <c r="AT146" s="226" t="s">
        <v>195</v>
      </c>
      <c r="AU146" s="226" t="s">
        <v>91</v>
      </c>
      <c r="AY146" s="17" t="s">
        <v>192</v>
      </c>
      <c r="BE146" s="227">
        <f>IF(N146="základní",J146,0)</f>
        <v>0</v>
      </c>
      <c r="BF146" s="227">
        <f>IF(N146="snížená",J146,0)</f>
        <v>0</v>
      </c>
      <c r="BG146" s="227">
        <f>IF(N146="zákl. přenesená",J146,0)</f>
        <v>0</v>
      </c>
      <c r="BH146" s="227">
        <f>IF(N146="sníž. přenesená",J146,0)</f>
        <v>0</v>
      </c>
      <c r="BI146" s="227">
        <f>IF(N146="nulová",J146,0)</f>
        <v>0</v>
      </c>
      <c r="BJ146" s="17" t="s">
        <v>89</v>
      </c>
      <c r="BK146" s="227">
        <f>ROUND(I146*H146,2)</f>
        <v>0</v>
      </c>
      <c r="BL146" s="17" t="s">
        <v>200</v>
      </c>
      <c r="BM146" s="226" t="s">
        <v>2510</v>
      </c>
    </row>
    <row r="147" s="2" customFormat="1" ht="24.15" customHeight="1">
      <c r="A147" s="39"/>
      <c r="B147" s="40"/>
      <c r="C147" s="215" t="s">
        <v>413</v>
      </c>
      <c r="D147" s="215" t="s">
        <v>195</v>
      </c>
      <c r="E147" s="216" t="s">
        <v>2511</v>
      </c>
      <c r="F147" s="217" t="s">
        <v>2512</v>
      </c>
      <c r="G147" s="218" t="s">
        <v>220</v>
      </c>
      <c r="H147" s="219">
        <v>4</v>
      </c>
      <c r="I147" s="220"/>
      <c r="J147" s="221">
        <f>ROUND(I147*H147,2)</f>
        <v>0</v>
      </c>
      <c r="K147" s="217" t="s">
        <v>199</v>
      </c>
      <c r="L147" s="45"/>
      <c r="M147" s="222" t="s">
        <v>44</v>
      </c>
      <c r="N147" s="223" t="s">
        <v>53</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200</v>
      </c>
      <c r="AT147" s="226" t="s">
        <v>195</v>
      </c>
      <c r="AU147" s="226" t="s">
        <v>91</v>
      </c>
      <c r="AY147" s="17" t="s">
        <v>192</v>
      </c>
      <c r="BE147" s="227">
        <f>IF(N147="základní",J147,0)</f>
        <v>0</v>
      </c>
      <c r="BF147" s="227">
        <f>IF(N147="snížená",J147,0)</f>
        <v>0</v>
      </c>
      <c r="BG147" s="227">
        <f>IF(N147="zákl. přenesená",J147,0)</f>
        <v>0</v>
      </c>
      <c r="BH147" s="227">
        <f>IF(N147="sníž. přenesená",J147,0)</f>
        <v>0</v>
      </c>
      <c r="BI147" s="227">
        <f>IF(N147="nulová",J147,0)</f>
        <v>0</v>
      </c>
      <c r="BJ147" s="17" t="s">
        <v>89</v>
      </c>
      <c r="BK147" s="227">
        <f>ROUND(I147*H147,2)</f>
        <v>0</v>
      </c>
      <c r="BL147" s="17" t="s">
        <v>200</v>
      </c>
      <c r="BM147" s="226" t="s">
        <v>2513</v>
      </c>
    </row>
    <row r="148" s="2" customFormat="1" ht="33" customHeight="1">
      <c r="A148" s="39"/>
      <c r="B148" s="40"/>
      <c r="C148" s="215" t="s">
        <v>417</v>
      </c>
      <c r="D148" s="215" t="s">
        <v>195</v>
      </c>
      <c r="E148" s="216" t="s">
        <v>2514</v>
      </c>
      <c r="F148" s="217" t="s">
        <v>2515</v>
      </c>
      <c r="G148" s="218" t="s">
        <v>220</v>
      </c>
      <c r="H148" s="219">
        <v>10</v>
      </c>
      <c r="I148" s="220"/>
      <c r="J148" s="221">
        <f>ROUND(I148*H148,2)</f>
        <v>0</v>
      </c>
      <c r="K148" s="217" t="s">
        <v>199</v>
      </c>
      <c r="L148" s="45"/>
      <c r="M148" s="222" t="s">
        <v>44</v>
      </c>
      <c r="N148" s="223" t="s">
        <v>53</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200</v>
      </c>
      <c r="AT148" s="226" t="s">
        <v>195</v>
      </c>
      <c r="AU148" s="226" t="s">
        <v>91</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200</v>
      </c>
      <c r="BM148" s="226" t="s">
        <v>2516</v>
      </c>
    </row>
    <row r="149" s="2" customFormat="1" ht="24.15" customHeight="1">
      <c r="A149" s="39"/>
      <c r="B149" s="40"/>
      <c r="C149" s="215" t="s">
        <v>421</v>
      </c>
      <c r="D149" s="215" t="s">
        <v>195</v>
      </c>
      <c r="E149" s="216" t="s">
        <v>1145</v>
      </c>
      <c r="F149" s="217" t="s">
        <v>1146</v>
      </c>
      <c r="G149" s="218" t="s">
        <v>198</v>
      </c>
      <c r="H149" s="219">
        <v>35</v>
      </c>
      <c r="I149" s="220"/>
      <c r="J149" s="221">
        <f>ROUND(I149*H149,2)</f>
        <v>0</v>
      </c>
      <c r="K149" s="217" t="s">
        <v>199</v>
      </c>
      <c r="L149" s="45"/>
      <c r="M149" s="222" t="s">
        <v>44</v>
      </c>
      <c r="N149" s="223" t="s">
        <v>53</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200</v>
      </c>
      <c r="AT149" s="226" t="s">
        <v>195</v>
      </c>
      <c r="AU149" s="226" t="s">
        <v>91</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200</v>
      </c>
      <c r="BM149" s="226" t="s">
        <v>2517</v>
      </c>
    </row>
    <row r="150" s="2" customFormat="1" ht="16.5" customHeight="1">
      <c r="A150" s="39"/>
      <c r="B150" s="40"/>
      <c r="C150" s="215" t="s">
        <v>425</v>
      </c>
      <c r="D150" s="215" t="s">
        <v>195</v>
      </c>
      <c r="E150" s="216" t="s">
        <v>2518</v>
      </c>
      <c r="F150" s="217" t="s">
        <v>2519</v>
      </c>
      <c r="G150" s="218" t="s">
        <v>198</v>
      </c>
      <c r="H150" s="219">
        <v>20</v>
      </c>
      <c r="I150" s="220"/>
      <c r="J150" s="221">
        <f>ROUND(I150*H150,2)</f>
        <v>0</v>
      </c>
      <c r="K150" s="217" t="s">
        <v>199</v>
      </c>
      <c r="L150" s="45"/>
      <c r="M150" s="222" t="s">
        <v>44</v>
      </c>
      <c r="N150" s="223" t="s">
        <v>53</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200</v>
      </c>
      <c r="AT150" s="226" t="s">
        <v>195</v>
      </c>
      <c r="AU150" s="226" t="s">
        <v>91</v>
      </c>
      <c r="AY150" s="17" t="s">
        <v>192</v>
      </c>
      <c r="BE150" s="227">
        <f>IF(N150="základní",J150,0)</f>
        <v>0</v>
      </c>
      <c r="BF150" s="227">
        <f>IF(N150="snížená",J150,0)</f>
        <v>0</v>
      </c>
      <c r="BG150" s="227">
        <f>IF(N150="zákl. přenesená",J150,0)</f>
        <v>0</v>
      </c>
      <c r="BH150" s="227">
        <f>IF(N150="sníž. přenesená",J150,0)</f>
        <v>0</v>
      </c>
      <c r="BI150" s="227">
        <f>IF(N150="nulová",J150,0)</f>
        <v>0</v>
      </c>
      <c r="BJ150" s="17" t="s">
        <v>89</v>
      </c>
      <c r="BK150" s="227">
        <f>ROUND(I150*H150,2)</f>
        <v>0</v>
      </c>
      <c r="BL150" s="17" t="s">
        <v>200</v>
      </c>
      <c r="BM150" s="226" t="s">
        <v>2520</v>
      </c>
    </row>
    <row r="151" s="2" customFormat="1" ht="16.5" customHeight="1">
      <c r="A151" s="39"/>
      <c r="B151" s="40"/>
      <c r="C151" s="215" t="s">
        <v>431</v>
      </c>
      <c r="D151" s="215" t="s">
        <v>195</v>
      </c>
      <c r="E151" s="216" t="s">
        <v>2521</v>
      </c>
      <c r="F151" s="217" t="s">
        <v>2522</v>
      </c>
      <c r="G151" s="218" t="s">
        <v>220</v>
      </c>
      <c r="H151" s="219">
        <v>55</v>
      </c>
      <c r="I151" s="220"/>
      <c r="J151" s="221">
        <f>ROUND(I151*H151,2)</f>
        <v>0</v>
      </c>
      <c r="K151" s="217" t="s">
        <v>199</v>
      </c>
      <c r="L151" s="45"/>
      <c r="M151" s="222" t="s">
        <v>44</v>
      </c>
      <c r="N151" s="223" t="s">
        <v>53</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200</v>
      </c>
      <c r="AT151" s="226" t="s">
        <v>195</v>
      </c>
      <c r="AU151" s="226" t="s">
        <v>91</v>
      </c>
      <c r="AY151" s="17" t="s">
        <v>192</v>
      </c>
      <c r="BE151" s="227">
        <f>IF(N151="základní",J151,0)</f>
        <v>0</v>
      </c>
      <c r="BF151" s="227">
        <f>IF(N151="snížená",J151,0)</f>
        <v>0</v>
      </c>
      <c r="BG151" s="227">
        <f>IF(N151="zákl. přenesená",J151,0)</f>
        <v>0</v>
      </c>
      <c r="BH151" s="227">
        <f>IF(N151="sníž. přenesená",J151,0)</f>
        <v>0</v>
      </c>
      <c r="BI151" s="227">
        <f>IF(N151="nulová",J151,0)</f>
        <v>0</v>
      </c>
      <c r="BJ151" s="17" t="s">
        <v>89</v>
      </c>
      <c r="BK151" s="227">
        <f>ROUND(I151*H151,2)</f>
        <v>0</v>
      </c>
      <c r="BL151" s="17" t="s">
        <v>200</v>
      </c>
      <c r="BM151" s="226" t="s">
        <v>2523</v>
      </c>
    </row>
    <row r="152" s="2" customFormat="1" ht="16.5" customHeight="1">
      <c r="A152" s="39"/>
      <c r="B152" s="40"/>
      <c r="C152" s="215" t="s">
        <v>435</v>
      </c>
      <c r="D152" s="215" t="s">
        <v>195</v>
      </c>
      <c r="E152" s="216" t="s">
        <v>2524</v>
      </c>
      <c r="F152" s="217" t="s">
        <v>2525</v>
      </c>
      <c r="G152" s="218" t="s">
        <v>220</v>
      </c>
      <c r="H152" s="219">
        <v>2</v>
      </c>
      <c r="I152" s="220"/>
      <c r="J152" s="221">
        <f>ROUND(I152*H152,2)</f>
        <v>0</v>
      </c>
      <c r="K152" s="217" t="s">
        <v>199</v>
      </c>
      <c r="L152" s="45"/>
      <c r="M152" s="222" t="s">
        <v>44</v>
      </c>
      <c r="N152" s="223" t="s">
        <v>53</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200</v>
      </c>
      <c r="AT152" s="226" t="s">
        <v>195</v>
      </c>
      <c r="AU152" s="226" t="s">
        <v>91</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200</v>
      </c>
      <c r="BM152" s="226" t="s">
        <v>2526</v>
      </c>
    </row>
    <row r="153" s="2" customFormat="1" ht="16.5" customHeight="1">
      <c r="A153" s="39"/>
      <c r="B153" s="40"/>
      <c r="C153" s="215" t="s">
        <v>441</v>
      </c>
      <c r="D153" s="215" t="s">
        <v>195</v>
      </c>
      <c r="E153" s="216" t="s">
        <v>2527</v>
      </c>
      <c r="F153" s="217" t="s">
        <v>2528</v>
      </c>
      <c r="G153" s="218" t="s">
        <v>220</v>
      </c>
      <c r="H153" s="219">
        <v>2</v>
      </c>
      <c r="I153" s="220"/>
      <c r="J153" s="221">
        <f>ROUND(I153*H153,2)</f>
        <v>0</v>
      </c>
      <c r="K153" s="217" t="s">
        <v>199</v>
      </c>
      <c r="L153" s="45"/>
      <c r="M153" s="222" t="s">
        <v>44</v>
      </c>
      <c r="N153" s="223" t="s">
        <v>53</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200</v>
      </c>
      <c r="AT153" s="226" t="s">
        <v>195</v>
      </c>
      <c r="AU153" s="226" t="s">
        <v>91</v>
      </c>
      <c r="AY153" s="17" t="s">
        <v>192</v>
      </c>
      <c r="BE153" s="227">
        <f>IF(N153="základní",J153,0)</f>
        <v>0</v>
      </c>
      <c r="BF153" s="227">
        <f>IF(N153="snížená",J153,0)</f>
        <v>0</v>
      </c>
      <c r="BG153" s="227">
        <f>IF(N153="zákl. přenesená",J153,0)</f>
        <v>0</v>
      </c>
      <c r="BH153" s="227">
        <f>IF(N153="sníž. přenesená",J153,0)</f>
        <v>0</v>
      </c>
      <c r="BI153" s="227">
        <f>IF(N153="nulová",J153,0)</f>
        <v>0</v>
      </c>
      <c r="BJ153" s="17" t="s">
        <v>89</v>
      </c>
      <c r="BK153" s="227">
        <f>ROUND(I153*H153,2)</f>
        <v>0</v>
      </c>
      <c r="BL153" s="17" t="s">
        <v>200</v>
      </c>
      <c r="BM153" s="226" t="s">
        <v>2529</v>
      </c>
    </row>
    <row r="154" s="2" customFormat="1" ht="37.8" customHeight="1">
      <c r="A154" s="39"/>
      <c r="B154" s="40"/>
      <c r="C154" s="215" t="s">
        <v>445</v>
      </c>
      <c r="D154" s="215" t="s">
        <v>195</v>
      </c>
      <c r="E154" s="216" t="s">
        <v>2530</v>
      </c>
      <c r="F154" s="217" t="s">
        <v>2531</v>
      </c>
      <c r="G154" s="218" t="s">
        <v>220</v>
      </c>
      <c r="H154" s="219">
        <v>2</v>
      </c>
      <c r="I154" s="220"/>
      <c r="J154" s="221">
        <f>ROUND(I154*H154,2)</f>
        <v>0</v>
      </c>
      <c r="K154" s="217" t="s">
        <v>199</v>
      </c>
      <c r="L154" s="45"/>
      <c r="M154" s="222" t="s">
        <v>44</v>
      </c>
      <c r="N154" s="223" t="s">
        <v>53</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200</v>
      </c>
      <c r="AT154" s="226" t="s">
        <v>195</v>
      </c>
      <c r="AU154" s="226" t="s">
        <v>91</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200</v>
      </c>
      <c r="BM154" s="226" t="s">
        <v>2532</v>
      </c>
    </row>
    <row r="155" s="2" customFormat="1" ht="21.75" customHeight="1">
      <c r="A155" s="39"/>
      <c r="B155" s="40"/>
      <c r="C155" s="215" t="s">
        <v>449</v>
      </c>
      <c r="D155" s="215" t="s">
        <v>195</v>
      </c>
      <c r="E155" s="216" t="s">
        <v>196</v>
      </c>
      <c r="F155" s="217" t="s">
        <v>197</v>
      </c>
      <c r="G155" s="218" t="s">
        <v>198</v>
      </c>
      <c r="H155" s="219">
        <v>410</v>
      </c>
      <c r="I155" s="220"/>
      <c r="J155" s="221">
        <f>ROUND(I155*H155,2)</f>
        <v>0</v>
      </c>
      <c r="K155" s="217" t="s">
        <v>199</v>
      </c>
      <c r="L155" s="45"/>
      <c r="M155" s="222" t="s">
        <v>44</v>
      </c>
      <c r="N155" s="223" t="s">
        <v>53</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200</v>
      </c>
      <c r="AT155" s="226" t="s">
        <v>195</v>
      </c>
      <c r="AU155" s="226" t="s">
        <v>91</v>
      </c>
      <c r="AY155" s="17" t="s">
        <v>192</v>
      </c>
      <c r="BE155" s="227">
        <f>IF(N155="základní",J155,0)</f>
        <v>0</v>
      </c>
      <c r="BF155" s="227">
        <f>IF(N155="snížená",J155,0)</f>
        <v>0</v>
      </c>
      <c r="BG155" s="227">
        <f>IF(N155="zákl. přenesená",J155,0)</f>
        <v>0</v>
      </c>
      <c r="BH155" s="227">
        <f>IF(N155="sníž. přenesená",J155,0)</f>
        <v>0</v>
      </c>
      <c r="BI155" s="227">
        <f>IF(N155="nulová",J155,0)</f>
        <v>0</v>
      </c>
      <c r="BJ155" s="17" t="s">
        <v>89</v>
      </c>
      <c r="BK155" s="227">
        <f>ROUND(I155*H155,2)</f>
        <v>0</v>
      </c>
      <c r="BL155" s="17" t="s">
        <v>200</v>
      </c>
      <c r="BM155" s="226" t="s">
        <v>2533</v>
      </c>
    </row>
    <row r="156" s="2" customFormat="1" ht="21.75" customHeight="1">
      <c r="A156" s="39"/>
      <c r="B156" s="40"/>
      <c r="C156" s="215" t="s">
        <v>453</v>
      </c>
      <c r="D156" s="215" t="s">
        <v>195</v>
      </c>
      <c r="E156" s="216" t="s">
        <v>202</v>
      </c>
      <c r="F156" s="217" t="s">
        <v>203</v>
      </c>
      <c r="G156" s="218" t="s">
        <v>198</v>
      </c>
      <c r="H156" s="219">
        <v>40</v>
      </c>
      <c r="I156" s="220"/>
      <c r="J156" s="221">
        <f>ROUND(I156*H156,2)</f>
        <v>0</v>
      </c>
      <c r="K156" s="217" t="s">
        <v>199</v>
      </c>
      <c r="L156" s="45"/>
      <c r="M156" s="222" t="s">
        <v>44</v>
      </c>
      <c r="N156" s="223" t="s">
        <v>53</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200</v>
      </c>
      <c r="AT156" s="226" t="s">
        <v>195</v>
      </c>
      <c r="AU156" s="226" t="s">
        <v>91</v>
      </c>
      <c r="AY156" s="17" t="s">
        <v>192</v>
      </c>
      <c r="BE156" s="227">
        <f>IF(N156="základní",J156,0)</f>
        <v>0</v>
      </c>
      <c r="BF156" s="227">
        <f>IF(N156="snížená",J156,0)</f>
        <v>0</v>
      </c>
      <c r="BG156" s="227">
        <f>IF(N156="zákl. přenesená",J156,0)</f>
        <v>0</v>
      </c>
      <c r="BH156" s="227">
        <f>IF(N156="sníž. přenesená",J156,0)</f>
        <v>0</v>
      </c>
      <c r="BI156" s="227">
        <f>IF(N156="nulová",J156,0)</f>
        <v>0</v>
      </c>
      <c r="BJ156" s="17" t="s">
        <v>89</v>
      </c>
      <c r="BK156" s="227">
        <f>ROUND(I156*H156,2)</f>
        <v>0</v>
      </c>
      <c r="BL156" s="17" t="s">
        <v>200</v>
      </c>
      <c r="BM156" s="226" t="s">
        <v>2534</v>
      </c>
    </row>
    <row r="157" s="2" customFormat="1" ht="44.25" customHeight="1">
      <c r="A157" s="39"/>
      <c r="B157" s="40"/>
      <c r="C157" s="215" t="s">
        <v>457</v>
      </c>
      <c r="D157" s="215" t="s">
        <v>195</v>
      </c>
      <c r="E157" s="216" t="s">
        <v>2067</v>
      </c>
      <c r="F157" s="217" t="s">
        <v>2068</v>
      </c>
      <c r="G157" s="218" t="s">
        <v>220</v>
      </c>
      <c r="H157" s="219">
        <v>100</v>
      </c>
      <c r="I157" s="220"/>
      <c r="J157" s="221">
        <f>ROUND(I157*H157,2)</f>
        <v>0</v>
      </c>
      <c r="K157" s="217" t="s">
        <v>199</v>
      </c>
      <c r="L157" s="45"/>
      <c r="M157" s="222" t="s">
        <v>44</v>
      </c>
      <c r="N157" s="223" t="s">
        <v>53</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200</v>
      </c>
      <c r="AT157" s="226" t="s">
        <v>195</v>
      </c>
      <c r="AU157" s="226" t="s">
        <v>91</v>
      </c>
      <c r="AY157" s="17" t="s">
        <v>192</v>
      </c>
      <c r="BE157" s="227">
        <f>IF(N157="základní",J157,0)</f>
        <v>0</v>
      </c>
      <c r="BF157" s="227">
        <f>IF(N157="snížená",J157,0)</f>
        <v>0</v>
      </c>
      <c r="BG157" s="227">
        <f>IF(N157="zákl. přenesená",J157,0)</f>
        <v>0</v>
      </c>
      <c r="BH157" s="227">
        <f>IF(N157="sníž. přenesená",J157,0)</f>
        <v>0</v>
      </c>
      <c r="BI157" s="227">
        <f>IF(N157="nulová",J157,0)</f>
        <v>0</v>
      </c>
      <c r="BJ157" s="17" t="s">
        <v>89</v>
      </c>
      <c r="BK157" s="227">
        <f>ROUND(I157*H157,2)</f>
        <v>0</v>
      </c>
      <c r="BL157" s="17" t="s">
        <v>200</v>
      </c>
      <c r="BM157" s="226" t="s">
        <v>2535</v>
      </c>
    </row>
    <row r="158" s="2" customFormat="1" ht="44.25" customHeight="1">
      <c r="A158" s="39"/>
      <c r="B158" s="40"/>
      <c r="C158" s="215" t="s">
        <v>270</v>
      </c>
      <c r="D158" s="215" t="s">
        <v>195</v>
      </c>
      <c r="E158" s="216" t="s">
        <v>2536</v>
      </c>
      <c r="F158" s="217" t="s">
        <v>2537</v>
      </c>
      <c r="G158" s="218" t="s">
        <v>220</v>
      </c>
      <c r="H158" s="219">
        <v>2</v>
      </c>
      <c r="I158" s="220"/>
      <c r="J158" s="221">
        <f>ROUND(I158*H158,2)</f>
        <v>0</v>
      </c>
      <c r="K158" s="217" t="s">
        <v>199</v>
      </c>
      <c r="L158" s="45"/>
      <c r="M158" s="222" t="s">
        <v>44</v>
      </c>
      <c r="N158" s="223" t="s">
        <v>53</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200</v>
      </c>
      <c r="AT158" s="226" t="s">
        <v>195</v>
      </c>
      <c r="AU158" s="226" t="s">
        <v>91</v>
      </c>
      <c r="AY158" s="17" t="s">
        <v>192</v>
      </c>
      <c r="BE158" s="227">
        <f>IF(N158="základní",J158,0)</f>
        <v>0</v>
      </c>
      <c r="BF158" s="227">
        <f>IF(N158="snížená",J158,0)</f>
        <v>0</v>
      </c>
      <c r="BG158" s="227">
        <f>IF(N158="zákl. přenesená",J158,0)</f>
        <v>0</v>
      </c>
      <c r="BH158" s="227">
        <f>IF(N158="sníž. přenesená",J158,0)</f>
        <v>0</v>
      </c>
      <c r="BI158" s="227">
        <f>IF(N158="nulová",J158,0)</f>
        <v>0</v>
      </c>
      <c r="BJ158" s="17" t="s">
        <v>89</v>
      </c>
      <c r="BK158" s="227">
        <f>ROUND(I158*H158,2)</f>
        <v>0</v>
      </c>
      <c r="BL158" s="17" t="s">
        <v>200</v>
      </c>
      <c r="BM158" s="226" t="s">
        <v>2538</v>
      </c>
    </row>
    <row r="159" s="2" customFormat="1" ht="16.5" customHeight="1">
      <c r="A159" s="39"/>
      <c r="B159" s="40"/>
      <c r="C159" s="215" t="s">
        <v>466</v>
      </c>
      <c r="D159" s="215" t="s">
        <v>195</v>
      </c>
      <c r="E159" s="216" t="s">
        <v>2539</v>
      </c>
      <c r="F159" s="217" t="s">
        <v>2540</v>
      </c>
      <c r="G159" s="218" t="s">
        <v>220</v>
      </c>
      <c r="H159" s="219">
        <v>45</v>
      </c>
      <c r="I159" s="220"/>
      <c r="J159" s="221">
        <f>ROUND(I159*H159,2)</f>
        <v>0</v>
      </c>
      <c r="K159" s="217" t="s">
        <v>199</v>
      </c>
      <c r="L159" s="45"/>
      <c r="M159" s="222" t="s">
        <v>44</v>
      </c>
      <c r="N159" s="223" t="s">
        <v>53</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200</v>
      </c>
      <c r="AT159" s="226" t="s">
        <v>195</v>
      </c>
      <c r="AU159" s="226" t="s">
        <v>91</v>
      </c>
      <c r="AY159" s="17" t="s">
        <v>192</v>
      </c>
      <c r="BE159" s="227">
        <f>IF(N159="základní",J159,0)</f>
        <v>0</v>
      </c>
      <c r="BF159" s="227">
        <f>IF(N159="snížená",J159,0)</f>
        <v>0</v>
      </c>
      <c r="BG159" s="227">
        <f>IF(N159="zákl. přenesená",J159,0)</f>
        <v>0</v>
      </c>
      <c r="BH159" s="227">
        <f>IF(N159="sníž. přenesená",J159,0)</f>
        <v>0</v>
      </c>
      <c r="BI159" s="227">
        <f>IF(N159="nulová",J159,0)</f>
        <v>0</v>
      </c>
      <c r="BJ159" s="17" t="s">
        <v>89</v>
      </c>
      <c r="BK159" s="227">
        <f>ROUND(I159*H159,2)</f>
        <v>0</v>
      </c>
      <c r="BL159" s="17" t="s">
        <v>200</v>
      </c>
      <c r="BM159" s="226" t="s">
        <v>2541</v>
      </c>
    </row>
    <row r="160" s="2" customFormat="1" ht="21.75" customHeight="1">
      <c r="A160" s="39"/>
      <c r="B160" s="40"/>
      <c r="C160" s="215" t="s">
        <v>470</v>
      </c>
      <c r="D160" s="215" t="s">
        <v>195</v>
      </c>
      <c r="E160" s="216" t="s">
        <v>2542</v>
      </c>
      <c r="F160" s="217" t="s">
        <v>2543</v>
      </c>
      <c r="G160" s="218" t="s">
        <v>1251</v>
      </c>
      <c r="H160" s="219">
        <v>46</v>
      </c>
      <c r="I160" s="220"/>
      <c r="J160" s="221">
        <f>ROUND(I160*H160,2)</f>
        <v>0</v>
      </c>
      <c r="K160" s="217" t="s">
        <v>199</v>
      </c>
      <c r="L160" s="45"/>
      <c r="M160" s="222" t="s">
        <v>44</v>
      </c>
      <c r="N160" s="223" t="s">
        <v>53</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89</v>
      </c>
      <c r="AT160" s="226" t="s">
        <v>195</v>
      </c>
      <c r="AU160" s="226" t="s">
        <v>91</v>
      </c>
      <c r="AY160" s="17" t="s">
        <v>192</v>
      </c>
      <c r="BE160" s="227">
        <f>IF(N160="základní",J160,0)</f>
        <v>0</v>
      </c>
      <c r="BF160" s="227">
        <f>IF(N160="snížená",J160,0)</f>
        <v>0</v>
      </c>
      <c r="BG160" s="227">
        <f>IF(N160="zákl. přenesená",J160,0)</f>
        <v>0</v>
      </c>
      <c r="BH160" s="227">
        <f>IF(N160="sníž. přenesená",J160,0)</f>
        <v>0</v>
      </c>
      <c r="BI160" s="227">
        <f>IF(N160="nulová",J160,0)</f>
        <v>0</v>
      </c>
      <c r="BJ160" s="17" t="s">
        <v>89</v>
      </c>
      <c r="BK160" s="227">
        <f>ROUND(I160*H160,2)</f>
        <v>0</v>
      </c>
      <c r="BL160" s="17" t="s">
        <v>89</v>
      </c>
      <c r="BM160" s="226" t="s">
        <v>2544</v>
      </c>
    </row>
    <row r="161" s="2" customFormat="1" ht="24.15" customHeight="1">
      <c r="A161" s="39"/>
      <c r="B161" s="40"/>
      <c r="C161" s="215" t="s">
        <v>474</v>
      </c>
      <c r="D161" s="215" t="s">
        <v>195</v>
      </c>
      <c r="E161" s="216" t="s">
        <v>2545</v>
      </c>
      <c r="F161" s="217" t="s">
        <v>2546</v>
      </c>
      <c r="G161" s="218" t="s">
        <v>220</v>
      </c>
      <c r="H161" s="219">
        <v>2</v>
      </c>
      <c r="I161" s="220"/>
      <c r="J161" s="221">
        <f>ROUND(I161*H161,2)</f>
        <v>0</v>
      </c>
      <c r="K161" s="217" t="s">
        <v>199</v>
      </c>
      <c r="L161" s="45"/>
      <c r="M161" s="222" t="s">
        <v>44</v>
      </c>
      <c r="N161" s="223" t="s">
        <v>53</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89</v>
      </c>
      <c r="AT161" s="226" t="s">
        <v>195</v>
      </c>
      <c r="AU161" s="226" t="s">
        <v>91</v>
      </c>
      <c r="AY161" s="17" t="s">
        <v>192</v>
      </c>
      <c r="BE161" s="227">
        <f>IF(N161="základní",J161,0)</f>
        <v>0</v>
      </c>
      <c r="BF161" s="227">
        <f>IF(N161="snížená",J161,0)</f>
        <v>0</v>
      </c>
      <c r="BG161" s="227">
        <f>IF(N161="zákl. přenesená",J161,0)</f>
        <v>0</v>
      </c>
      <c r="BH161" s="227">
        <f>IF(N161="sníž. přenesená",J161,0)</f>
        <v>0</v>
      </c>
      <c r="BI161" s="227">
        <f>IF(N161="nulová",J161,0)</f>
        <v>0</v>
      </c>
      <c r="BJ161" s="17" t="s">
        <v>89</v>
      </c>
      <c r="BK161" s="227">
        <f>ROUND(I161*H161,2)</f>
        <v>0</v>
      </c>
      <c r="BL161" s="17" t="s">
        <v>89</v>
      </c>
      <c r="BM161" s="226" t="s">
        <v>2547</v>
      </c>
    </row>
    <row r="162" s="12" customFormat="1" ht="22.8" customHeight="1">
      <c r="A162" s="12"/>
      <c r="B162" s="199"/>
      <c r="C162" s="200"/>
      <c r="D162" s="201" t="s">
        <v>81</v>
      </c>
      <c r="E162" s="213" t="s">
        <v>2548</v>
      </c>
      <c r="F162" s="213" t="s">
        <v>2549</v>
      </c>
      <c r="G162" s="200"/>
      <c r="H162" s="200"/>
      <c r="I162" s="203"/>
      <c r="J162" s="214">
        <f>BK162</f>
        <v>0</v>
      </c>
      <c r="K162" s="200"/>
      <c r="L162" s="205"/>
      <c r="M162" s="206"/>
      <c r="N162" s="207"/>
      <c r="O162" s="207"/>
      <c r="P162" s="208">
        <f>SUM(P163:P178)</f>
        <v>0</v>
      </c>
      <c r="Q162" s="207"/>
      <c r="R162" s="208">
        <f>SUM(R163:R178)</f>
        <v>0</v>
      </c>
      <c r="S162" s="207"/>
      <c r="T162" s="209">
        <f>SUM(T163:T178)</f>
        <v>0</v>
      </c>
      <c r="U162" s="12"/>
      <c r="V162" s="12"/>
      <c r="W162" s="12"/>
      <c r="X162" s="12"/>
      <c r="Y162" s="12"/>
      <c r="Z162" s="12"/>
      <c r="AA162" s="12"/>
      <c r="AB162" s="12"/>
      <c r="AC162" s="12"/>
      <c r="AD162" s="12"/>
      <c r="AE162" s="12"/>
      <c r="AR162" s="210" t="s">
        <v>89</v>
      </c>
      <c r="AT162" s="211" t="s">
        <v>81</v>
      </c>
      <c r="AU162" s="211" t="s">
        <v>89</v>
      </c>
      <c r="AY162" s="210" t="s">
        <v>192</v>
      </c>
      <c r="BK162" s="212">
        <f>SUM(BK163:BK178)</f>
        <v>0</v>
      </c>
    </row>
    <row r="163" s="2" customFormat="1" ht="16.5" customHeight="1">
      <c r="A163" s="39"/>
      <c r="B163" s="40"/>
      <c r="C163" s="215" t="s">
        <v>480</v>
      </c>
      <c r="D163" s="215" t="s">
        <v>195</v>
      </c>
      <c r="E163" s="216" t="s">
        <v>1755</v>
      </c>
      <c r="F163" s="217" t="s">
        <v>1756</v>
      </c>
      <c r="G163" s="218" t="s">
        <v>220</v>
      </c>
      <c r="H163" s="219">
        <v>23</v>
      </c>
      <c r="I163" s="220"/>
      <c r="J163" s="221">
        <f>ROUND(I163*H163,2)</f>
        <v>0</v>
      </c>
      <c r="K163" s="217" t="s">
        <v>199</v>
      </c>
      <c r="L163" s="45"/>
      <c r="M163" s="222" t="s">
        <v>44</v>
      </c>
      <c r="N163" s="223" t="s">
        <v>53</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200</v>
      </c>
      <c r="AT163" s="226" t="s">
        <v>195</v>
      </c>
      <c r="AU163" s="226" t="s">
        <v>91</v>
      </c>
      <c r="AY163" s="17" t="s">
        <v>192</v>
      </c>
      <c r="BE163" s="227">
        <f>IF(N163="základní",J163,0)</f>
        <v>0</v>
      </c>
      <c r="BF163" s="227">
        <f>IF(N163="snížená",J163,0)</f>
        <v>0</v>
      </c>
      <c r="BG163" s="227">
        <f>IF(N163="zákl. přenesená",J163,0)</f>
        <v>0</v>
      </c>
      <c r="BH163" s="227">
        <f>IF(N163="sníž. přenesená",J163,0)</f>
        <v>0</v>
      </c>
      <c r="BI163" s="227">
        <f>IF(N163="nulová",J163,0)</f>
        <v>0</v>
      </c>
      <c r="BJ163" s="17" t="s">
        <v>89</v>
      </c>
      <c r="BK163" s="227">
        <f>ROUND(I163*H163,2)</f>
        <v>0</v>
      </c>
      <c r="BL163" s="17" t="s">
        <v>200</v>
      </c>
      <c r="BM163" s="226" t="s">
        <v>2550</v>
      </c>
    </row>
    <row r="164" s="2" customFormat="1" ht="16.5" customHeight="1">
      <c r="A164" s="39"/>
      <c r="B164" s="40"/>
      <c r="C164" s="215" t="s">
        <v>484</v>
      </c>
      <c r="D164" s="215" t="s">
        <v>195</v>
      </c>
      <c r="E164" s="216" t="s">
        <v>2551</v>
      </c>
      <c r="F164" s="217" t="s">
        <v>2552</v>
      </c>
      <c r="G164" s="218" t="s">
        <v>220</v>
      </c>
      <c r="H164" s="219">
        <v>6</v>
      </c>
      <c r="I164" s="220"/>
      <c r="J164" s="221">
        <f>ROUND(I164*H164,2)</f>
        <v>0</v>
      </c>
      <c r="K164" s="217" t="s">
        <v>199</v>
      </c>
      <c r="L164" s="45"/>
      <c r="M164" s="222" t="s">
        <v>44</v>
      </c>
      <c r="N164" s="223" t="s">
        <v>53</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200</v>
      </c>
      <c r="AT164" s="226" t="s">
        <v>195</v>
      </c>
      <c r="AU164" s="226" t="s">
        <v>91</v>
      </c>
      <c r="AY164" s="17" t="s">
        <v>192</v>
      </c>
      <c r="BE164" s="227">
        <f>IF(N164="základní",J164,0)</f>
        <v>0</v>
      </c>
      <c r="BF164" s="227">
        <f>IF(N164="snížená",J164,0)</f>
        <v>0</v>
      </c>
      <c r="BG164" s="227">
        <f>IF(N164="zákl. přenesená",J164,0)</f>
        <v>0</v>
      </c>
      <c r="BH164" s="227">
        <f>IF(N164="sníž. přenesená",J164,0)</f>
        <v>0</v>
      </c>
      <c r="BI164" s="227">
        <f>IF(N164="nulová",J164,0)</f>
        <v>0</v>
      </c>
      <c r="BJ164" s="17" t="s">
        <v>89</v>
      </c>
      <c r="BK164" s="227">
        <f>ROUND(I164*H164,2)</f>
        <v>0</v>
      </c>
      <c r="BL164" s="17" t="s">
        <v>200</v>
      </c>
      <c r="BM164" s="226" t="s">
        <v>2553</v>
      </c>
    </row>
    <row r="165" s="2" customFormat="1" ht="16.5" customHeight="1">
      <c r="A165" s="39"/>
      <c r="B165" s="40"/>
      <c r="C165" s="215" t="s">
        <v>489</v>
      </c>
      <c r="D165" s="215" t="s">
        <v>195</v>
      </c>
      <c r="E165" s="216" t="s">
        <v>2554</v>
      </c>
      <c r="F165" s="217" t="s">
        <v>2555</v>
      </c>
      <c r="G165" s="218" t="s">
        <v>220</v>
      </c>
      <c r="H165" s="219">
        <v>1</v>
      </c>
      <c r="I165" s="220"/>
      <c r="J165" s="221">
        <f>ROUND(I165*H165,2)</f>
        <v>0</v>
      </c>
      <c r="K165" s="217" t="s">
        <v>199</v>
      </c>
      <c r="L165" s="45"/>
      <c r="M165" s="222" t="s">
        <v>44</v>
      </c>
      <c r="N165" s="223" t="s">
        <v>53</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200</v>
      </c>
      <c r="AT165" s="226" t="s">
        <v>195</v>
      </c>
      <c r="AU165" s="226" t="s">
        <v>91</v>
      </c>
      <c r="AY165" s="17" t="s">
        <v>192</v>
      </c>
      <c r="BE165" s="227">
        <f>IF(N165="základní",J165,0)</f>
        <v>0</v>
      </c>
      <c r="BF165" s="227">
        <f>IF(N165="snížená",J165,0)</f>
        <v>0</v>
      </c>
      <c r="BG165" s="227">
        <f>IF(N165="zákl. přenesená",J165,0)</f>
        <v>0</v>
      </c>
      <c r="BH165" s="227">
        <f>IF(N165="sníž. přenesená",J165,0)</f>
        <v>0</v>
      </c>
      <c r="BI165" s="227">
        <f>IF(N165="nulová",J165,0)</f>
        <v>0</v>
      </c>
      <c r="BJ165" s="17" t="s">
        <v>89</v>
      </c>
      <c r="BK165" s="227">
        <f>ROUND(I165*H165,2)</f>
        <v>0</v>
      </c>
      <c r="BL165" s="17" t="s">
        <v>200</v>
      </c>
      <c r="BM165" s="226" t="s">
        <v>2556</v>
      </c>
    </row>
    <row r="166" s="2" customFormat="1" ht="24.15" customHeight="1">
      <c r="A166" s="39"/>
      <c r="B166" s="40"/>
      <c r="C166" s="215" t="s">
        <v>493</v>
      </c>
      <c r="D166" s="215" t="s">
        <v>195</v>
      </c>
      <c r="E166" s="216" t="s">
        <v>2557</v>
      </c>
      <c r="F166" s="217" t="s">
        <v>2558</v>
      </c>
      <c r="G166" s="218" t="s">
        <v>220</v>
      </c>
      <c r="H166" s="219">
        <v>2</v>
      </c>
      <c r="I166" s="220"/>
      <c r="J166" s="221">
        <f>ROUND(I166*H166,2)</f>
        <v>0</v>
      </c>
      <c r="K166" s="217" t="s">
        <v>199</v>
      </c>
      <c r="L166" s="45"/>
      <c r="M166" s="222" t="s">
        <v>44</v>
      </c>
      <c r="N166" s="223" t="s">
        <v>53</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200</v>
      </c>
      <c r="AT166" s="226" t="s">
        <v>195</v>
      </c>
      <c r="AU166" s="226" t="s">
        <v>91</v>
      </c>
      <c r="AY166" s="17" t="s">
        <v>192</v>
      </c>
      <c r="BE166" s="227">
        <f>IF(N166="základní",J166,0)</f>
        <v>0</v>
      </c>
      <c r="BF166" s="227">
        <f>IF(N166="snížená",J166,0)</f>
        <v>0</v>
      </c>
      <c r="BG166" s="227">
        <f>IF(N166="zákl. přenesená",J166,0)</f>
        <v>0</v>
      </c>
      <c r="BH166" s="227">
        <f>IF(N166="sníž. přenesená",J166,0)</f>
        <v>0</v>
      </c>
      <c r="BI166" s="227">
        <f>IF(N166="nulová",J166,0)</f>
        <v>0</v>
      </c>
      <c r="BJ166" s="17" t="s">
        <v>89</v>
      </c>
      <c r="BK166" s="227">
        <f>ROUND(I166*H166,2)</f>
        <v>0</v>
      </c>
      <c r="BL166" s="17" t="s">
        <v>200</v>
      </c>
      <c r="BM166" s="226" t="s">
        <v>2559</v>
      </c>
    </row>
    <row r="167" s="2" customFormat="1" ht="16.5" customHeight="1">
      <c r="A167" s="39"/>
      <c r="B167" s="40"/>
      <c r="C167" s="215" t="s">
        <v>498</v>
      </c>
      <c r="D167" s="215" t="s">
        <v>195</v>
      </c>
      <c r="E167" s="216" t="s">
        <v>2560</v>
      </c>
      <c r="F167" s="217" t="s">
        <v>2561</v>
      </c>
      <c r="G167" s="218" t="s">
        <v>220</v>
      </c>
      <c r="H167" s="219">
        <v>1</v>
      </c>
      <c r="I167" s="220"/>
      <c r="J167" s="221">
        <f>ROUND(I167*H167,2)</f>
        <v>0</v>
      </c>
      <c r="K167" s="217" t="s">
        <v>199</v>
      </c>
      <c r="L167" s="45"/>
      <c r="M167" s="222" t="s">
        <v>44</v>
      </c>
      <c r="N167" s="223" t="s">
        <v>53</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200</v>
      </c>
      <c r="AT167" s="226" t="s">
        <v>195</v>
      </c>
      <c r="AU167" s="226" t="s">
        <v>91</v>
      </c>
      <c r="AY167" s="17" t="s">
        <v>192</v>
      </c>
      <c r="BE167" s="227">
        <f>IF(N167="základní",J167,0)</f>
        <v>0</v>
      </c>
      <c r="BF167" s="227">
        <f>IF(N167="snížená",J167,0)</f>
        <v>0</v>
      </c>
      <c r="BG167" s="227">
        <f>IF(N167="zákl. přenesená",J167,0)</f>
        <v>0</v>
      </c>
      <c r="BH167" s="227">
        <f>IF(N167="sníž. přenesená",J167,0)</f>
        <v>0</v>
      </c>
      <c r="BI167" s="227">
        <f>IF(N167="nulová",J167,0)</f>
        <v>0</v>
      </c>
      <c r="BJ167" s="17" t="s">
        <v>89</v>
      </c>
      <c r="BK167" s="227">
        <f>ROUND(I167*H167,2)</f>
        <v>0</v>
      </c>
      <c r="BL167" s="17" t="s">
        <v>200</v>
      </c>
      <c r="BM167" s="226" t="s">
        <v>2562</v>
      </c>
    </row>
    <row r="168" s="2" customFormat="1" ht="16.5" customHeight="1">
      <c r="A168" s="39"/>
      <c r="B168" s="40"/>
      <c r="C168" s="215" t="s">
        <v>502</v>
      </c>
      <c r="D168" s="215" t="s">
        <v>195</v>
      </c>
      <c r="E168" s="216" t="s">
        <v>2563</v>
      </c>
      <c r="F168" s="217" t="s">
        <v>2564</v>
      </c>
      <c r="G168" s="218" t="s">
        <v>220</v>
      </c>
      <c r="H168" s="219">
        <v>2</v>
      </c>
      <c r="I168" s="220"/>
      <c r="J168" s="221">
        <f>ROUND(I168*H168,2)</f>
        <v>0</v>
      </c>
      <c r="K168" s="217" t="s">
        <v>199</v>
      </c>
      <c r="L168" s="45"/>
      <c r="M168" s="222" t="s">
        <v>44</v>
      </c>
      <c r="N168" s="223" t="s">
        <v>53</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200</v>
      </c>
      <c r="AT168" s="226" t="s">
        <v>195</v>
      </c>
      <c r="AU168" s="226" t="s">
        <v>91</v>
      </c>
      <c r="AY168" s="17" t="s">
        <v>192</v>
      </c>
      <c r="BE168" s="227">
        <f>IF(N168="základní",J168,0)</f>
        <v>0</v>
      </c>
      <c r="BF168" s="227">
        <f>IF(N168="snížená",J168,0)</f>
        <v>0</v>
      </c>
      <c r="BG168" s="227">
        <f>IF(N168="zákl. přenesená",J168,0)</f>
        <v>0</v>
      </c>
      <c r="BH168" s="227">
        <f>IF(N168="sníž. přenesená",J168,0)</f>
        <v>0</v>
      </c>
      <c r="BI168" s="227">
        <f>IF(N168="nulová",J168,0)</f>
        <v>0</v>
      </c>
      <c r="BJ168" s="17" t="s">
        <v>89</v>
      </c>
      <c r="BK168" s="227">
        <f>ROUND(I168*H168,2)</f>
        <v>0</v>
      </c>
      <c r="BL168" s="17" t="s">
        <v>200</v>
      </c>
      <c r="BM168" s="226" t="s">
        <v>2565</v>
      </c>
    </row>
    <row r="169" s="2" customFormat="1" ht="21.75" customHeight="1">
      <c r="A169" s="39"/>
      <c r="B169" s="40"/>
      <c r="C169" s="215" t="s">
        <v>506</v>
      </c>
      <c r="D169" s="215" t="s">
        <v>195</v>
      </c>
      <c r="E169" s="216" t="s">
        <v>2566</v>
      </c>
      <c r="F169" s="217" t="s">
        <v>2567</v>
      </c>
      <c r="G169" s="218" t="s">
        <v>220</v>
      </c>
      <c r="H169" s="219">
        <v>2</v>
      </c>
      <c r="I169" s="220"/>
      <c r="J169" s="221">
        <f>ROUND(I169*H169,2)</f>
        <v>0</v>
      </c>
      <c r="K169" s="217" t="s">
        <v>199</v>
      </c>
      <c r="L169" s="45"/>
      <c r="M169" s="222" t="s">
        <v>44</v>
      </c>
      <c r="N169" s="223" t="s">
        <v>53</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200</v>
      </c>
      <c r="AT169" s="226" t="s">
        <v>195</v>
      </c>
      <c r="AU169" s="226" t="s">
        <v>91</v>
      </c>
      <c r="AY169" s="17" t="s">
        <v>192</v>
      </c>
      <c r="BE169" s="227">
        <f>IF(N169="základní",J169,0)</f>
        <v>0</v>
      </c>
      <c r="BF169" s="227">
        <f>IF(N169="snížená",J169,0)</f>
        <v>0</v>
      </c>
      <c r="BG169" s="227">
        <f>IF(N169="zákl. přenesená",J169,0)</f>
        <v>0</v>
      </c>
      <c r="BH169" s="227">
        <f>IF(N169="sníž. přenesená",J169,0)</f>
        <v>0</v>
      </c>
      <c r="BI169" s="227">
        <f>IF(N169="nulová",J169,0)</f>
        <v>0</v>
      </c>
      <c r="BJ169" s="17" t="s">
        <v>89</v>
      </c>
      <c r="BK169" s="227">
        <f>ROUND(I169*H169,2)</f>
        <v>0</v>
      </c>
      <c r="BL169" s="17" t="s">
        <v>200</v>
      </c>
      <c r="BM169" s="226" t="s">
        <v>2568</v>
      </c>
    </row>
    <row r="170" s="2" customFormat="1" ht="16.5" customHeight="1">
      <c r="A170" s="39"/>
      <c r="B170" s="40"/>
      <c r="C170" s="215" t="s">
        <v>510</v>
      </c>
      <c r="D170" s="215" t="s">
        <v>195</v>
      </c>
      <c r="E170" s="216" t="s">
        <v>2569</v>
      </c>
      <c r="F170" s="217" t="s">
        <v>2570</v>
      </c>
      <c r="G170" s="218" t="s">
        <v>220</v>
      </c>
      <c r="H170" s="219">
        <v>2</v>
      </c>
      <c r="I170" s="220"/>
      <c r="J170" s="221">
        <f>ROUND(I170*H170,2)</f>
        <v>0</v>
      </c>
      <c r="K170" s="217" t="s">
        <v>199</v>
      </c>
      <c r="L170" s="45"/>
      <c r="M170" s="222" t="s">
        <v>44</v>
      </c>
      <c r="N170" s="223" t="s">
        <v>53</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200</v>
      </c>
      <c r="AT170" s="226" t="s">
        <v>195</v>
      </c>
      <c r="AU170" s="226" t="s">
        <v>91</v>
      </c>
      <c r="AY170" s="17" t="s">
        <v>192</v>
      </c>
      <c r="BE170" s="227">
        <f>IF(N170="základní",J170,0)</f>
        <v>0</v>
      </c>
      <c r="BF170" s="227">
        <f>IF(N170="snížená",J170,0)</f>
        <v>0</v>
      </c>
      <c r="BG170" s="227">
        <f>IF(N170="zákl. přenesená",J170,0)</f>
        <v>0</v>
      </c>
      <c r="BH170" s="227">
        <f>IF(N170="sníž. přenesená",J170,0)</f>
        <v>0</v>
      </c>
      <c r="BI170" s="227">
        <f>IF(N170="nulová",J170,0)</f>
        <v>0</v>
      </c>
      <c r="BJ170" s="17" t="s">
        <v>89</v>
      </c>
      <c r="BK170" s="227">
        <f>ROUND(I170*H170,2)</f>
        <v>0</v>
      </c>
      <c r="BL170" s="17" t="s">
        <v>200</v>
      </c>
      <c r="BM170" s="226" t="s">
        <v>2571</v>
      </c>
    </row>
    <row r="171" s="2" customFormat="1" ht="16.5" customHeight="1">
      <c r="A171" s="39"/>
      <c r="B171" s="40"/>
      <c r="C171" s="215" t="s">
        <v>516</v>
      </c>
      <c r="D171" s="215" t="s">
        <v>195</v>
      </c>
      <c r="E171" s="216" t="s">
        <v>2572</v>
      </c>
      <c r="F171" s="217" t="s">
        <v>2573</v>
      </c>
      <c r="G171" s="218" t="s">
        <v>220</v>
      </c>
      <c r="H171" s="219">
        <v>2</v>
      </c>
      <c r="I171" s="220"/>
      <c r="J171" s="221">
        <f>ROUND(I171*H171,2)</f>
        <v>0</v>
      </c>
      <c r="K171" s="217" t="s">
        <v>199</v>
      </c>
      <c r="L171" s="45"/>
      <c r="M171" s="222" t="s">
        <v>44</v>
      </c>
      <c r="N171" s="223" t="s">
        <v>53</v>
      </c>
      <c r="O171" s="85"/>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200</v>
      </c>
      <c r="AT171" s="226" t="s">
        <v>195</v>
      </c>
      <c r="AU171" s="226" t="s">
        <v>91</v>
      </c>
      <c r="AY171" s="17" t="s">
        <v>192</v>
      </c>
      <c r="BE171" s="227">
        <f>IF(N171="základní",J171,0)</f>
        <v>0</v>
      </c>
      <c r="BF171" s="227">
        <f>IF(N171="snížená",J171,0)</f>
        <v>0</v>
      </c>
      <c r="BG171" s="227">
        <f>IF(N171="zákl. přenesená",J171,0)</f>
        <v>0</v>
      </c>
      <c r="BH171" s="227">
        <f>IF(N171="sníž. přenesená",J171,0)</f>
        <v>0</v>
      </c>
      <c r="BI171" s="227">
        <f>IF(N171="nulová",J171,0)</f>
        <v>0</v>
      </c>
      <c r="BJ171" s="17" t="s">
        <v>89</v>
      </c>
      <c r="BK171" s="227">
        <f>ROUND(I171*H171,2)</f>
        <v>0</v>
      </c>
      <c r="BL171" s="17" t="s">
        <v>200</v>
      </c>
      <c r="BM171" s="226" t="s">
        <v>2574</v>
      </c>
    </row>
    <row r="172" s="2" customFormat="1" ht="21.75" customHeight="1">
      <c r="A172" s="39"/>
      <c r="B172" s="40"/>
      <c r="C172" s="215" t="s">
        <v>520</v>
      </c>
      <c r="D172" s="215" t="s">
        <v>195</v>
      </c>
      <c r="E172" s="216" t="s">
        <v>2575</v>
      </c>
      <c r="F172" s="217" t="s">
        <v>2576</v>
      </c>
      <c r="G172" s="218" t="s">
        <v>220</v>
      </c>
      <c r="H172" s="219">
        <v>2</v>
      </c>
      <c r="I172" s="220"/>
      <c r="J172" s="221">
        <f>ROUND(I172*H172,2)</f>
        <v>0</v>
      </c>
      <c r="K172" s="217" t="s">
        <v>199</v>
      </c>
      <c r="L172" s="45"/>
      <c r="M172" s="222" t="s">
        <v>44</v>
      </c>
      <c r="N172" s="223" t="s">
        <v>53</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200</v>
      </c>
      <c r="AT172" s="226" t="s">
        <v>195</v>
      </c>
      <c r="AU172" s="226" t="s">
        <v>91</v>
      </c>
      <c r="AY172" s="17" t="s">
        <v>192</v>
      </c>
      <c r="BE172" s="227">
        <f>IF(N172="základní",J172,0)</f>
        <v>0</v>
      </c>
      <c r="BF172" s="227">
        <f>IF(N172="snížená",J172,0)</f>
        <v>0</v>
      </c>
      <c r="BG172" s="227">
        <f>IF(N172="zákl. přenesená",J172,0)</f>
        <v>0</v>
      </c>
      <c r="BH172" s="227">
        <f>IF(N172="sníž. přenesená",J172,0)</f>
        <v>0</v>
      </c>
      <c r="BI172" s="227">
        <f>IF(N172="nulová",J172,0)</f>
        <v>0</v>
      </c>
      <c r="BJ172" s="17" t="s">
        <v>89</v>
      </c>
      <c r="BK172" s="227">
        <f>ROUND(I172*H172,2)</f>
        <v>0</v>
      </c>
      <c r="BL172" s="17" t="s">
        <v>200</v>
      </c>
      <c r="BM172" s="226" t="s">
        <v>2577</v>
      </c>
    </row>
    <row r="173" s="2" customFormat="1" ht="21.75" customHeight="1">
      <c r="A173" s="39"/>
      <c r="B173" s="40"/>
      <c r="C173" s="215" t="s">
        <v>524</v>
      </c>
      <c r="D173" s="215" t="s">
        <v>195</v>
      </c>
      <c r="E173" s="216" t="s">
        <v>2578</v>
      </c>
      <c r="F173" s="217" t="s">
        <v>2579</v>
      </c>
      <c r="G173" s="218" t="s">
        <v>220</v>
      </c>
      <c r="H173" s="219">
        <v>18</v>
      </c>
      <c r="I173" s="220"/>
      <c r="J173" s="221">
        <f>ROUND(I173*H173,2)</f>
        <v>0</v>
      </c>
      <c r="K173" s="217" t="s">
        <v>199</v>
      </c>
      <c r="L173" s="45"/>
      <c r="M173" s="222" t="s">
        <v>44</v>
      </c>
      <c r="N173" s="223" t="s">
        <v>53</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200</v>
      </c>
      <c r="AT173" s="226" t="s">
        <v>195</v>
      </c>
      <c r="AU173" s="226" t="s">
        <v>91</v>
      </c>
      <c r="AY173" s="17" t="s">
        <v>192</v>
      </c>
      <c r="BE173" s="227">
        <f>IF(N173="základní",J173,0)</f>
        <v>0</v>
      </c>
      <c r="BF173" s="227">
        <f>IF(N173="snížená",J173,0)</f>
        <v>0</v>
      </c>
      <c r="BG173" s="227">
        <f>IF(N173="zákl. přenesená",J173,0)</f>
        <v>0</v>
      </c>
      <c r="BH173" s="227">
        <f>IF(N173="sníž. přenesená",J173,0)</f>
        <v>0</v>
      </c>
      <c r="BI173" s="227">
        <f>IF(N173="nulová",J173,0)</f>
        <v>0</v>
      </c>
      <c r="BJ173" s="17" t="s">
        <v>89</v>
      </c>
      <c r="BK173" s="227">
        <f>ROUND(I173*H173,2)</f>
        <v>0</v>
      </c>
      <c r="BL173" s="17" t="s">
        <v>200</v>
      </c>
      <c r="BM173" s="226" t="s">
        <v>2580</v>
      </c>
    </row>
    <row r="174" s="2" customFormat="1" ht="21.75" customHeight="1">
      <c r="A174" s="39"/>
      <c r="B174" s="40"/>
      <c r="C174" s="215" t="s">
        <v>528</v>
      </c>
      <c r="D174" s="215" t="s">
        <v>195</v>
      </c>
      <c r="E174" s="216" t="s">
        <v>2581</v>
      </c>
      <c r="F174" s="217" t="s">
        <v>2582</v>
      </c>
      <c r="G174" s="218" t="s">
        <v>220</v>
      </c>
      <c r="H174" s="219">
        <v>39</v>
      </c>
      <c r="I174" s="220"/>
      <c r="J174" s="221">
        <f>ROUND(I174*H174,2)</f>
        <v>0</v>
      </c>
      <c r="K174" s="217" t="s">
        <v>199</v>
      </c>
      <c r="L174" s="45"/>
      <c r="M174" s="222" t="s">
        <v>44</v>
      </c>
      <c r="N174" s="223" t="s">
        <v>53</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200</v>
      </c>
      <c r="AT174" s="226" t="s">
        <v>195</v>
      </c>
      <c r="AU174" s="226" t="s">
        <v>91</v>
      </c>
      <c r="AY174" s="17" t="s">
        <v>192</v>
      </c>
      <c r="BE174" s="227">
        <f>IF(N174="základní",J174,0)</f>
        <v>0</v>
      </c>
      <c r="BF174" s="227">
        <f>IF(N174="snížená",J174,0)</f>
        <v>0</v>
      </c>
      <c r="BG174" s="227">
        <f>IF(N174="zákl. přenesená",J174,0)</f>
        <v>0</v>
      </c>
      <c r="BH174" s="227">
        <f>IF(N174="sníž. přenesená",J174,0)</f>
        <v>0</v>
      </c>
      <c r="BI174" s="227">
        <f>IF(N174="nulová",J174,0)</f>
        <v>0</v>
      </c>
      <c r="BJ174" s="17" t="s">
        <v>89</v>
      </c>
      <c r="BK174" s="227">
        <f>ROUND(I174*H174,2)</f>
        <v>0</v>
      </c>
      <c r="BL174" s="17" t="s">
        <v>200</v>
      </c>
      <c r="BM174" s="226" t="s">
        <v>2583</v>
      </c>
    </row>
    <row r="175" s="2" customFormat="1" ht="21.75" customHeight="1">
      <c r="A175" s="39"/>
      <c r="B175" s="40"/>
      <c r="C175" s="215" t="s">
        <v>532</v>
      </c>
      <c r="D175" s="215" t="s">
        <v>195</v>
      </c>
      <c r="E175" s="216" t="s">
        <v>2584</v>
      </c>
      <c r="F175" s="217" t="s">
        <v>2585</v>
      </c>
      <c r="G175" s="218" t="s">
        <v>220</v>
      </c>
      <c r="H175" s="219">
        <v>6</v>
      </c>
      <c r="I175" s="220"/>
      <c r="J175" s="221">
        <f>ROUND(I175*H175,2)</f>
        <v>0</v>
      </c>
      <c r="K175" s="217" t="s">
        <v>199</v>
      </c>
      <c r="L175" s="45"/>
      <c r="M175" s="222" t="s">
        <v>44</v>
      </c>
      <c r="N175" s="223" t="s">
        <v>53</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200</v>
      </c>
      <c r="AT175" s="226" t="s">
        <v>195</v>
      </c>
      <c r="AU175" s="226" t="s">
        <v>91</v>
      </c>
      <c r="AY175" s="17" t="s">
        <v>192</v>
      </c>
      <c r="BE175" s="227">
        <f>IF(N175="základní",J175,0)</f>
        <v>0</v>
      </c>
      <c r="BF175" s="227">
        <f>IF(N175="snížená",J175,0)</f>
        <v>0</v>
      </c>
      <c r="BG175" s="227">
        <f>IF(N175="zákl. přenesená",J175,0)</f>
        <v>0</v>
      </c>
      <c r="BH175" s="227">
        <f>IF(N175="sníž. přenesená",J175,0)</f>
        <v>0</v>
      </c>
      <c r="BI175" s="227">
        <f>IF(N175="nulová",J175,0)</f>
        <v>0</v>
      </c>
      <c r="BJ175" s="17" t="s">
        <v>89</v>
      </c>
      <c r="BK175" s="227">
        <f>ROUND(I175*H175,2)</f>
        <v>0</v>
      </c>
      <c r="BL175" s="17" t="s">
        <v>200</v>
      </c>
      <c r="BM175" s="226" t="s">
        <v>2586</v>
      </c>
    </row>
    <row r="176" s="2" customFormat="1" ht="16.5" customHeight="1">
      <c r="A176" s="39"/>
      <c r="B176" s="40"/>
      <c r="C176" s="215" t="s">
        <v>536</v>
      </c>
      <c r="D176" s="215" t="s">
        <v>195</v>
      </c>
      <c r="E176" s="216" t="s">
        <v>2587</v>
      </c>
      <c r="F176" s="217" t="s">
        <v>2588</v>
      </c>
      <c r="G176" s="218" t="s">
        <v>220</v>
      </c>
      <c r="H176" s="219">
        <v>27</v>
      </c>
      <c r="I176" s="220"/>
      <c r="J176" s="221">
        <f>ROUND(I176*H176,2)</f>
        <v>0</v>
      </c>
      <c r="K176" s="217" t="s">
        <v>199</v>
      </c>
      <c r="L176" s="45"/>
      <c r="M176" s="222" t="s">
        <v>44</v>
      </c>
      <c r="N176" s="223" t="s">
        <v>53</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200</v>
      </c>
      <c r="AT176" s="226" t="s">
        <v>195</v>
      </c>
      <c r="AU176" s="226" t="s">
        <v>91</v>
      </c>
      <c r="AY176" s="17" t="s">
        <v>192</v>
      </c>
      <c r="BE176" s="227">
        <f>IF(N176="základní",J176,0)</f>
        <v>0</v>
      </c>
      <c r="BF176" s="227">
        <f>IF(N176="snížená",J176,0)</f>
        <v>0</v>
      </c>
      <c r="BG176" s="227">
        <f>IF(N176="zákl. přenesená",J176,0)</f>
        <v>0</v>
      </c>
      <c r="BH176" s="227">
        <f>IF(N176="sníž. přenesená",J176,0)</f>
        <v>0</v>
      </c>
      <c r="BI176" s="227">
        <f>IF(N176="nulová",J176,0)</f>
        <v>0</v>
      </c>
      <c r="BJ176" s="17" t="s">
        <v>89</v>
      </c>
      <c r="BK176" s="227">
        <f>ROUND(I176*H176,2)</f>
        <v>0</v>
      </c>
      <c r="BL176" s="17" t="s">
        <v>200</v>
      </c>
      <c r="BM176" s="226" t="s">
        <v>2589</v>
      </c>
    </row>
    <row r="177" s="2" customFormat="1" ht="16.5" customHeight="1">
      <c r="A177" s="39"/>
      <c r="B177" s="40"/>
      <c r="C177" s="215" t="s">
        <v>540</v>
      </c>
      <c r="D177" s="215" t="s">
        <v>195</v>
      </c>
      <c r="E177" s="216" t="s">
        <v>2590</v>
      </c>
      <c r="F177" s="217" t="s">
        <v>2591</v>
      </c>
      <c r="G177" s="218" t="s">
        <v>220</v>
      </c>
      <c r="H177" s="219">
        <v>2</v>
      </c>
      <c r="I177" s="220"/>
      <c r="J177" s="221">
        <f>ROUND(I177*H177,2)</f>
        <v>0</v>
      </c>
      <c r="K177" s="217" t="s">
        <v>199</v>
      </c>
      <c r="L177" s="45"/>
      <c r="M177" s="222" t="s">
        <v>44</v>
      </c>
      <c r="N177" s="223" t="s">
        <v>53</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200</v>
      </c>
      <c r="AT177" s="226" t="s">
        <v>195</v>
      </c>
      <c r="AU177" s="226" t="s">
        <v>91</v>
      </c>
      <c r="AY177" s="17" t="s">
        <v>192</v>
      </c>
      <c r="BE177" s="227">
        <f>IF(N177="základní",J177,0)</f>
        <v>0</v>
      </c>
      <c r="BF177" s="227">
        <f>IF(N177="snížená",J177,0)</f>
        <v>0</v>
      </c>
      <c r="BG177" s="227">
        <f>IF(N177="zákl. přenesená",J177,0)</f>
        <v>0</v>
      </c>
      <c r="BH177" s="227">
        <f>IF(N177="sníž. přenesená",J177,0)</f>
        <v>0</v>
      </c>
      <c r="BI177" s="227">
        <f>IF(N177="nulová",J177,0)</f>
        <v>0</v>
      </c>
      <c r="BJ177" s="17" t="s">
        <v>89</v>
      </c>
      <c r="BK177" s="227">
        <f>ROUND(I177*H177,2)</f>
        <v>0</v>
      </c>
      <c r="BL177" s="17" t="s">
        <v>200</v>
      </c>
      <c r="BM177" s="226" t="s">
        <v>2592</v>
      </c>
    </row>
    <row r="178" s="2" customFormat="1" ht="16.5" customHeight="1">
      <c r="A178" s="39"/>
      <c r="B178" s="40"/>
      <c r="C178" s="215" t="s">
        <v>544</v>
      </c>
      <c r="D178" s="215" t="s">
        <v>195</v>
      </c>
      <c r="E178" s="216" t="s">
        <v>507</v>
      </c>
      <c r="F178" s="217" t="s">
        <v>508</v>
      </c>
      <c r="G178" s="218" t="s">
        <v>220</v>
      </c>
      <c r="H178" s="219">
        <v>40</v>
      </c>
      <c r="I178" s="220"/>
      <c r="J178" s="221">
        <f>ROUND(I178*H178,2)</f>
        <v>0</v>
      </c>
      <c r="K178" s="217" t="s">
        <v>199</v>
      </c>
      <c r="L178" s="45"/>
      <c r="M178" s="222" t="s">
        <v>44</v>
      </c>
      <c r="N178" s="223" t="s">
        <v>53</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221</v>
      </c>
      <c r="AT178" s="226" t="s">
        <v>195</v>
      </c>
      <c r="AU178" s="226" t="s">
        <v>91</v>
      </c>
      <c r="AY178" s="17" t="s">
        <v>192</v>
      </c>
      <c r="BE178" s="227">
        <f>IF(N178="základní",J178,0)</f>
        <v>0</v>
      </c>
      <c r="BF178" s="227">
        <f>IF(N178="snížená",J178,0)</f>
        <v>0</v>
      </c>
      <c r="BG178" s="227">
        <f>IF(N178="zákl. přenesená",J178,0)</f>
        <v>0</v>
      </c>
      <c r="BH178" s="227">
        <f>IF(N178="sníž. přenesená",J178,0)</f>
        <v>0</v>
      </c>
      <c r="BI178" s="227">
        <f>IF(N178="nulová",J178,0)</f>
        <v>0</v>
      </c>
      <c r="BJ178" s="17" t="s">
        <v>89</v>
      </c>
      <c r="BK178" s="227">
        <f>ROUND(I178*H178,2)</f>
        <v>0</v>
      </c>
      <c r="BL178" s="17" t="s">
        <v>221</v>
      </c>
      <c r="BM178" s="226" t="s">
        <v>2593</v>
      </c>
    </row>
    <row r="179" s="12" customFormat="1" ht="25.92" customHeight="1">
      <c r="A179" s="12"/>
      <c r="B179" s="199"/>
      <c r="C179" s="200"/>
      <c r="D179" s="201" t="s">
        <v>81</v>
      </c>
      <c r="E179" s="202" t="s">
        <v>2594</v>
      </c>
      <c r="F179" s="202" t="s">
        <v>2595</v>
      </c>
      <c r="G179" s="200"/>
      <c r="H179" s="200"/>
      <c r="I179" s="203"/>
      <c r="J179" s="204">
        <f>BK179</f>
        <v>0</v>
      </c>
      <c r="K179" s="200"/>
      <c r="L179" s="205"/>
      <c r="M179" s="206"/>
      <c r="N179" s="207"/>
      <c r="O179" s="207"/>
      <c r="P179" s="208">
        <f>SUM(P180:P183)</f>
        <v>0</v>
      </c>
      <c r="Q179" s="207"/>
      <c r="R179" s="208">
        <f>SUM(R180:R183)</f>
        <v>0</v>
      </c>
      <c r="S179" s="207"/>
      <c r="T179" s="209">
        <f>SUM(T180:T183)</f>
        <v>0</v>
      </c>
      <c r="U179" s="12"/>
      <c r="V179" s="12"/>
      <c r="W179" s="12"/>
      <c r="X179" s="12"/>
      <c r="Y179" s="12"/>
      <c r="Z179" s="12"/>
      <c r="AA179" s="12"/>
      <c r="AB179" s="12"/>
      <c r="AC179" s="12"/>
      <c r="AD179" s="12"/>
      <c r="AE179" s="12"/>
      <c r="AR179" s="210" t="s">
        <v>89</v>
      </c>
      <c r="AT179" s="211" t="s">
        <v>81</v>
      </c>
      <c r="AU179" s="211" t="s">
        <v>82</v>
      </c>
      <c r="AY179" s="210" t="s">
        <v>192</v>
      </c>
      <c r="BK179" s="212">
        <f>SUM(BK180:BK183)</f>
        <v>0</v>
      </c>
    </row>
    <row r="180" s="2" customFormat="1" ht="49.05" customHeight="1">
      <c r="A180" s="39"/>
      <c r="B180" s="40"/>
      <c r="C180" s="215" t="s">
        <v>548</v>
      </c>
      <c r="D180" s="215" t="s">
        <v>195</v>
      </c>
      <c r="E180" s="216" t="s">
        <v>2596</v>
      </c>
      <c r="F180" s="217" t="s">
        <v>2597</v>
      </c>
      <c r="G180" s="218" t="s">
        <v>220</v>
      </c>
      <c r="H180" s="219">
        <v>1</v>
      </c>
      <c r="I180" s="220"/>
      <c r="J180" s="221">
        <f>ROUND(I180*H180,2)</f>
        <v>0</v>
      </c>
      <c r="K180" s="217" t="s">
        <v>199</v>
      </c>
      <c r="L180" s="45"/>
      <c r="M180" s="222" t="s">
        <v>44</v>
      </c>
      <c r="N180" s="223" t="s">
        <v>53</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221</v>
      </c>
      <c r="AT180" s="226" t="s">
        <v>195</v>
      </c>
      <c r="AU180" s="226" t="s">
        <v>89</v>
      </c>
      <c r="AY180" s="17" t="s">
        <v>192</v>
      </c>
      <c r="BE180" s="227">
        <f>IF(N180="základní",J180,0)</f>
        <v>0</v>
      </c>
      <c r="BF180" s="227">
        <f>IF(N180="snížená",J180,0)</f>
        <v>0</v>
      </c>
      <c r="BG180" s="227">
        <f>IF(N180="zákl. přenesená",J180,0)</f>
        <v>0</v>
      </c>
      <c r="BH180" s="227">
        <f>IF(N180="sníž. přenesená",J180,0)</f>
        <v>0</v>
      </c>
      <c r="BI180" s="227">
        <f>IF(N180="nulová",J180,0)</f>
        <v>0</v>
      </c>
      <c r="BJ180" s="17" t="s">
        <v>89</v>
      </c>
      <c r="BK180" s="227">
        <f>ROUND(I180*H180,2)</f>
        <v>0</v>
      </c>
      <c r="BL180" s="17" t="s">
        <v>221</v>
      </c>
      <c r="BM180" s="226" t="s">
        <v>2598</v>
      </c>
    </row>
    <row r="181" s="2" customFormat="1" ht="24.15" customHeight="1">
      <c r="A181" s="39"/>
      <c r="B181" s="40"/>
      <c r="C181" s="215" t="s">
        <v>552</v>
      </c>
      <c r="D181" s="215" t="s">
        <v>195</v>
      </c>
      <c r="E181" s="216" t="s">
        <v>2098</v>
      </c>
      <c r="F181" s="217" t="s">
        <v>2099</v>
      </c>
      <c r="G181" s="218" t="s">
        <v>220</v>
      </c>
      <c r="H181" s="219">
        <v>1</v>
      </c>
      <c r="I181" s="220"/>
      <c r="J181" s="221">
        <f>ROUND(I181*H181,2)</f>
        <v>0</v>
      </c>
      <c r="K181" s="217" t="s">
        <v>199</v>
      </c>
      <c r="L181" s="45"/>
      <c r="M181" s="222" t="s">
        <v>44</v>
      </c>
      <c r="N181" s="223" t="s">
        <v>53</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221</v>
      </c>
      <c r="AT181" s="226" t="s">
        <v>195</v>
      </c>
      <c r="AU181" s="226" t="s">
        <v>89</v>
      </c>
      <c r="AY181" s="17" t="s">
        <v>192</v>
      </c>
      <c r="BE181" s="227">
        <f>IF(N181="základní",J181,0)</f>
        <v>0</v>
      </c>
      <c r="BF181" s="227">
        <f>IF(N181="snížená",J181,0)</f>
        <v>0</v>
      </c>
      <c r="BG181" s="227">
        <f>IF(N181="zákl. přenesená",J181,0)</f>
        <v>0</v>
      </c>
      <c r="BH181" s="227">
        <f>IF(N181="sníž. přenesená",J181,0)</f>
        <v>0</v>
      </c>
      <c r="BI181" s="227">
        <f>IF(N181="nulová",J181,0)</f>
        <v>0</v>
      </c>
      <c r="BJ181" s="17" t="s">
        <v>89</v>
      </c>
      <c r="BK181" s="227">
        <f>ROUND(I181*H181,2)</f>
        <v>0</v>
      </c>
      <c r="BL181" s="17" t="s">
        <v>221</v>
      </c>
      <c r="BM181" s="226" t="s">
        <v>2599</v>
      </c>
    </row>
    <row r="182" s="2" customFormat="1" ht="24.15" customHeight="1">
      <c r="A182" s="39"/>
      <c r="B182" s="40"/>
      <c r="C182" s="215" t="s">
        <v>556</v>
      </c>
      <c r="D182" s="215" t="s">
        <v>195</v>
      </c>
      <c r="E182" s="216" t="s">
        <v>2600</v>
      </c>
      <c r="F182" s="217" t="s">
        <v>2601</v>
      </c>
      <c r="G182" s="218" t="s">
        <v>220</v>
      </c>
      <c r="H182" s="219">
        <v>2</v>
      </c>
      <c r="I182" s="220"/>
      <c r="J182" s="221">
        <f>ROUND(I182*H182,2)</f>
        <v>0</v>
      </c>
      <c r="K182" s="217" t="s">
        <v>199</v>
      </c>
      <c r="L182" s="45"/>
      <c r="M182" s="222" t="s">
        <v>44</v>
      </c>
      <c r="N182" s="223" t="s">
        <v>53</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221</v>
      </c>
      <c r="AT182" s="226" t="s">
        <v>195</v>
      </c>
      <c r="AU182" s="226" t="s">
        <v>89</v>
      </c>
      <c r="AY182" s="17" t="s">
        <v>192</v>
      </c>
      <c r="BE182" s="227">
        <f>IF(N182="základní",J182,0)</f>
        <v>0</v>
      </c>
      <c r="BF182" s="227">
        <f>IF(N182="snížená",J182,0)</f>
        <v>0</v>
      </c>
      <c r="BG182" s="227">
        <f>IF(N182="zákl. přenesená",J182,0)</f>
        <v>0</v>
      </c>
      <c r="BH182" s="227">
        <f>IF(N182="sníž. přenesená",J182,0)</f>
        <v>0</v>
      </c>
      <c r="BI182" s="227">
        <f>IF(N182="nulová",J182,0)</f>
        <v>0</v>
      </c>
      <c r="BJ182" s="17" t="s">
        <v>89</v>
      </c>
      <c r="BK182" s="227">
        <f>ROUND(I182*H182,2)</f>
        <v>0</v>
      </c>
      <c r="BL182" s="17" t="s">
        <v>221</v>
      </c>
      <c r="BM182" s="226" t="s">
        <v>2602</v>
      </c>
    </row>
    <row r="183" s="2" customFormat="1" ht="24.15" customHeight="1">
      <c r="A183" s="39"/>
      <c r="B183" s="40"/>
      <c r="C183" s="215" t="s">
        <v>560</v>
      </c>
      <c r="D183" s="215" t="s">
        <v>195</v>
      </c>
      <c r="E183" s="216" t="s">
        <v>991</v>
      </c>
      <c r="F183" s="217" t="s">
        <v>992</v>
      </c>
      <c r="G183" s="218" t="s">
        <v>591</v>
      </c>
      <c r="H183" s="219">
        <v>48</v>
      </c>
      <c r="I183" s="220"/>
      <c r="J183" s="221">
        <f>ROUND(I183*H183,2)</f>
        <v>0</v>
      </c>
      <c r="K183" s="217" t="s">
        <v>199</v>
      </c>
      <c r="L183" s="45"/>
      <c r="M183" s="243" t="s">
        <v>44</v>
      </c>
      <c r="N183" s="244" t="s">
        <v>53</v>
      </c>
      <c r="O183" s="245"/>
      <c r="P183" s="246">
        <f>O183*H183</f>
        <v>0</v>
      </c>
      <c r="Q183" s="246">
        <v>0</v>
      </c>
      <c r="R183" s="246">
        <f>Q183*H183</f>
        <v>0</v>
      </c>
      <c r="S183" s="246">
        <v>0</v>
      </c>
      <c r="T183" s="247">
        <f>S183*H183</f>
        <v>0</v>
      </c>
      <c r="U183" s="39"/>
      <c r="V183" s="39"/>
      <c r="W183" s="39"/>
      <c r="X183" s="39"/>
      <c r="Y183" s="39"/>
      <c r="Z183" s="39"/>
      <c r="AA183" s="39"/>
      <c r="AB183" s="39"/>
      <c r="AC183" s="39"/>
      <c r="AD183" s="39"/>
      <c r="AE183" s="39"/>
      <c r="AR183" s="226" t="s">
        <v>221</v>
      </c>
      <c r="AT183" s="226" t="s">
        <v>195</v>
      </c>
      <c r="AU183" s="226" t="s">
        <v>89</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221</v>
      </c>
      <c r="BM183" s="226" t="s">
        <v>2603</v>
      </c>
    </row>
    <row r="184" s="2" customFormat="1" ht="6.96" customHeight="1">
      <c r="A184" s="39"/>
      <c r="B184" s="60"/>
      <c r="C184" s="61"/>
      <c r="D184" s="61"/>
      <c r="E184" s="61"/>
      <c r="F184" s="61"/>
      <c r="G184" s="61"/>
      <c r="H184" s="61"/>
      <c r="I184" s="61"/>
      <c r="J184" s="61"/>
      <c r="K184" s="61"/>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q6QX84zFPMl9YDDHyTMnixxe2VeT5JoxkmJPK75RbUinGHtVvN0WyclEJKBXMjhlFUpGMAFZxH5LHkaDfsGXg==" hashValue="IHRlx0qji3dQjXB27HnAJVnC3JaVrY8cwZq+TAZvBY6xhC6q5iJCmsDlf9qzZBXJSfO2G4Aeni15nAe9fRO/Qw==" algorithmName="SHA-512" password="CC35"/>
  <autoFilter ref="C86:K18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134</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30" customHeight="1">
      <c r="A9" s="39"/>
      <c r="B9" s="45"/>
      <c r="C9" s="39"/>
      <c r="D9" s="39"/>
      <c r="E9" s="148" t="s">
        <v>2604</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ROUND(J80,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ROUND((SUM(BE80:BE93)),  2)</f>
        <v>0</v>
      </c>
      <c r="G33" s="39"/>
      <c r="H33" s="39"/>
      <c r="I33" s="159">
        <v>0.20999999999999999</v>
      </c>
      <c r="J33" s="158">
        <f>ROUND(((SUM(BE80:BE93))*I33),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ROUND((SUM(BF80:BF93)),  2)</f>
        <v>0</v>
      </c>
      <c r="G34" s="39"/>
      <c r="H34" s="39"/>
      <c r="I34" s="159">
        <v>0.14999999999999999</v>
      </c>
      <c r="J34" s="158">
        <f>ROUND(((SUM(BF80:BF93))*I34),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ROUND((SUM(BG80:BG93)),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ROUND((SUM(BH80:BH93)),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ROUND((SUM(BI80:BI93)),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30" customHeight="1">
      <c r="A50" s="39"/>
      <c r="B50" s="40"/>
      <c r="C50" s="41"/>
      <c r="D50" s="41"/>
      <c r="E50" s="70" t="str">
        <f>E9</f>
        <v>SO 11-71-02_01 - Kostelec nad Orlicí, elektrinstalace v reléové a sdělovací místnosti_zemní práce</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J80</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2605</v>
      </c>
      <c r="E60" s="180"/>
      <c r="F60" s="180"/>
      <c r="G60" s="180"/>
      <c r="H60" s="180"/>
      <c r="I60" s="180"/>
      <c r="J60" s="181">
        <f>J81</f>
        <v>0</v>
      </c>
      <c r="K60" s="178"/>
      <c r="L60" s="182"/>
      <c r="S60" s="9"/>
      <c r="T60" s="9"/>
      <c r="U60" s="9"/>
      <c r="V60" s="9"/>
      <c r="W60" s="9"/>
      <c r="X60" s="9"/>
      <c r="Y60" s="9"/>
      <c r="Z60" s="9"/>
      <c r="AA60" s="9"/>
      <c r="AB60" s="9"/>
      <c r="AC60" s="9"/>
      <c r="AD60" s="9"/>
      <c r="AE60" s="9"/>
    </row>
    <row r="61" hidden="1" s="2" customFormat="1" ht="21.84"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6.96" customHeight="1">
      <c r="A62" s="39"/>
      <c r="B62" s="60"/>
      <c r="C62" s="61"/>
      <c r="D62" s="61"/>
      <c r="E62" s="61"/>
      <c r="F62" s="61"/>
      <c r="G62" s="61"/>
      <c r="H62" s="61"/>
      <c r="I62" s="61"/>
      <c r="J62" s="61"/>
      <c r="K62" s="61"/>
      <c r="L62" s="147"/>
      <c r="S62" s="39"/>
      <c r="T62" s="39"/>
      <c r="U62" s="39"/>
      <c r="V62" s="39"/>
      <c r="W62" s="39"/>
      <c r="X62" s="39"/>
      <c r="Y62" s="39"/>
      <c r="Z62" s="39"/>
      <c r="AA62" s="39"/>
      <c r="AB62" s="39"/>
      <c r="AC62" s="39"/>
      <c r="AD62" s="39"/>
      <c r="AE62" s="39"/>
    </row>
    <row r="63" hidden="1"/>
    <row r="64" hidden="1"/>
    <row r="65" hidden="1"/>
    <row r="66" s="2" customFormat="1" ht="6.96" customHeight="1">
      <c r="A66" s="39"/>
      <c r="B66" s="62"/>
      <c r="C66" s="63"/>
      <c r="D66" s="63"/>
      <c r="E66" s="63"/>
      <c r="F66" s="63"/>
      <c r="G66" s="63"/>
      <c r="H66" s="63"/>
      <c r="I66" s="63"/>
      <c r="J66" s="63"/>
      <c r="K66" s="63"/>
      <c r="L66" s="147"/>
      <c r="S66" s="39"/>
      <c r="T66" s="39"/>
      <c r="U66" s="39"/>
      <c r="V66" s="39"/>
      <c r="W66" s="39"/>
      <c r="X66" s="39"/>
      <c r="Y66" s="39"/>
      <c r="Z66" s="39"/>
      <c r="AA66" s="39"/>
      <c r="AB66" s="39"/>
      <c r="AC66" s="39"/>
      <c r="AD66" s="39"/>
      <c r="AE66" s="39"/>
    </row>
    <row r="67" s="2" customFormat="1" ht="24.96" customHeight="1">
      <c r="A67" s="39"/>
      <c r="B67" s="40"/>
      <c r="C67" s="23" t="s">
        <v>177</v>
      </c>
      <c r="D67" s="41"/>
      <c r="E67" s="41"/>
      <c r="F67" s="41"/>
      <c r="G67" s="41"/>
      <c r="H67" s="41"/>
      <c r="I67" s="41"/>
      <c r="J67" s="41"/>
      <c r="K67" s="41"/>
      <c r="L67" s="147"/>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12" customHeight="1">
      <c r="A69" s="39"/>
      <c r="B69" s="40"/>
      <c r="C69" s="32" t="s">
        <v>16</v>
      </c>
      <c r="D69" s="41"/>
      <c r="E69" s="41"/>
      <c r="F69" s="41"/>
      <c r="G69" s="41"/>
      <c r="H69" s="41"/>
      <c r="I69" s="41"/>
      <c r="J69" s="41"/>
      <c r="K69" s="41"/>
      <c r="L69" s="147"/>
      <c r="S69" s="39"/>
      <c r="T69" s="39"/>
      <c r="U69" s="39"/>
      <c r="V69" s="39"/>
      <c r="W69" s="39"/>
      <c r="X69" s="39"/>
      <c r="Y69" s="39"/>
      <c r="Z69" s="39"/>
      <c r="AA69" s="39"/>
      <c r="AB69" s="39"/>
      <c r="AC69" s="39"/>
      <c r="AD69" s="39"/>
      <c r="AE69" s="39"/>
    </row>
    <row r="70" s="2" customFormat="1" ht="16.5" customHeight="1">
      <c r="A70" s="39"/>
      <c r="B70" s="40"/>
      <c r="C70" s="41"/>
      <c r="D70" s="41"/>
      <c r="E70" s="171" t="str">
        <f>E7</f>
        <v>Oprava zabezpečovacího zařízení v žst. Kostelec nad Orlicí</v>
      </c>
      <c r="F70" s="32"/>
      <c r="G70" s="32"/>
      <c r="H70" s="32"/>
      <c r="I70" s="41"/>
      <c r="J70" s="41"/>
      <c r="K70" s="41"/>
      <c r="L70" s="147"/>
      <c r="S70" s="39"/>
      <c r="T70" s="39"/>
      <c r="U70" s="39"/>
      <c r="V70" s="39"/>
      <c r="W70" s="39"/>
      <c r="X70" s="39"/>
      <c r="Y70" s="39"/>
      <c r="Z70" s="39"/>
      <c r="AA70" s="39"/>
      <c r="AB70" s="39"/>
      <c r="AC70" s="39"/>
      <c r="AD70" s="39"/>
      <c r="AE70" s="39"/>
    </row>
    <row r="71" s="2" customFormat="1" ht="12" customHeight="1">
      <c r="A71" s="39"/>
      <c r="B71" s="40"/>
      <c r="C71" s="32" t="s">
        <v>151</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30" customHeight="1">
      <c r="A72" s="39"/>
      <c r="B72" s="40"/>
      <c r="C72" s="41"/>
      <c r="D72" s="41"/>
      <c r="E72" s="70" t="str">
        <f>E9</f>
        <v>SO 11-71-02_01 - Kostelec nad Orlicí, elektrinstalace v reléové a sdělovací místnosti_zemní práce</v>
      </c>
      <c r="F72" s="41"/>
      <c r="G72" s="41"/>
      <c r="H72" s="41"/>
      <c r="I72" s="41"/>
      <c r="J72" s="41"/>
      <c r="K72" s="41"/>
      <c r="L72" s="147"/>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2" customHeight="1">
      <c r="A74" s="39"/>
      <c r="B74" s="40"/>
      <c r="C74" s="32" t="s">
        <v>22</v>
      </c>
      <c r="D74" s="41"/>
      <c r="E74" s="41"/>
      <c r="F74" s="27" t="str">
        <f>F12</f>
        <v>žst. Kostelec nad Orlicí</v>
      </c>
      <c r="G74" s="41"/>
      <c r="H74" s="41"/>
      <c r="I74" s="32" t="s">
        <v>24</v>
      </c>
      <c r="J74" s="73" t="str">
        <f>IF(J12="","",J12)</f>
        <v>27. 1. 2022</v>
      </c>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5.15" customHeight="1">
      <c r="A76" s="39"/>
      <c r="B76" s="40"/>
      <c r="C76" s="32" t="s">
        <v>30</v>
      </c>
      <c r="D76" s="41"/>
      <c r="E76" s="41"/>
      <c r="F76" s="27" t="str">
        <f>E15</f>
        <v>Správa železnic, s.o.</v>
      </c>
      <c r="G76" s="41"/>
      <c r="H76" s="41"/>
      <c r="I76" s="32" t="s">
        <v>38</v>
      </c>
      <c r="J76" s="37" t="str">
        <f>E21</f>
        <v>Signal Projekt,s.r.o.</v>
      </c>
      <c r="K76" s="41"/>
      <c r="L76" s="147"/>
      <c r="S76" s="39"/>
      <c r="T76" s="39"/>
      <c r="U76" s="39"/>
      <c r="V76" s="39"/>
      <c r="W76" s="39"/>
      <c r="X76" s="39"/>
      <c r="Y76" s="39"/>
      <c r="Z76" s="39"/>
      <c r="AA76" s="39"/>
      <c r="AB76" s="39"/>
      <c r="AC76" s="39"/>
      <c r="AD76" s="39"/>
      <c r="AE76" s="39"/>
    </row>
    <row r="77" s="2" customFormat="1" ht="15.15" customHeight="1">
      <c r="A77" s="39"/>
      <c r="B77" s="40"/>
      <c r="C77" s="32" t="s">
        <v>36</v>
      </c>
      <c r="D77" s="41"/>
      <c r="E77" s="41"/>
      <c r="F77" s="27" t="str">
        <f>IF(E18="","",E18)</f>
        <v>Vyplň údaj</v>
      </c>
      <c r="G77" s="41"/>
      <c r="H77" s="41"/>
      <c r="I77" s="32" t="s">
        <v>43</v>
      </c>
      <c r="J77" s="37" t="str">
        <f>E24</f>
        <v>Pavel Pospíšil, Dis.</v>
      </c>
      <c r="K77" s="41"/>
      <c r="L77" s="147"/>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11" customFormat="1" ht="29.28" customHeight="1">
      <c r="A79" s="188"/>
      <c r="B79" s="189"/>
      <c r="C79" s="190" t="s">
        <v>178</v>
      </c>
      <c r="D79" s="191" t="s">
        <v>67</v>
      </c>
      <c r="E79" s="191" t="s">
        <v>63</v>
      </c>
      <c r="F79" s="191" t="s">
        <v>64</v>
      </c>
      <c r="G79" s="191" t="s">
        <v>179</v>
      </c>
      <c r="H79" s="191" t="s">
        <v>180</v>
      </c>
      <c r="I79" s="191" t="s">
        <v>181</v>
      </c>
      <c r="J79" s="191" t="s">
        <v>159</v>
      </c>
      <c r="K79" s="192" t="s">
        <v>182</v>
      </c>
      <c r="L79" s="193"/>
      <c r="M79" s="93" t="s">
        <v>44</v>
      </c>
      <c r="N79" s="94" t="s">
        <v>52</v>
      </c>
      <c r="O79" s="94" t="s">
        <v>183</v>
      </c>
      <c r="P79" s="94" t="s">
        <v>184</v>
      </c>
      <c r="Q79" s="94" t="s">
        <v>185</v>
      </c>
      <c r="R79" s="94" t="s">
        <v>186</v>
      </c>
      <c r="S79" s="94" t="s">
        <v>187</v>
      </c>
      <c r="T79" s="95" t="s">
        <v>188</v>
      </c>
      <c r="U79" s="188"/>
      <c r="V79" s="188"/>
      <c r="W79" s="188"/>
      <c r="X79" s="188"/>
      <c r="Y79" s="188"/>
      <c r="Z79" s="188"/>
      <c r="AA79" s="188"/>
      <c r="AB79" s="188"/>
      <c r="AC79" s="188"/>
      <c r="AD79" s="188"/>
      <c r="AE79" s="188"/>
    </row>
    <row r="80" s="2" customFormat="1" ht="22.8" customHeight="1">
      <c r="A80" s="39"/>
      <c r="B80" s="40"/>
      <c r="C80" s="100" t="s">
        <v>189</v>
      </c>
      <c r="D80" s="41"/>
      <c r="E80" s="41"/>
      <c r="F80" s="41"/>
      <c r="G80" s="41"/>
      <c r="H80" s="41"/>
      <c r="I80" s="41"/>
      <c r="J80" s="194">
        <f>BK80</f>
        <v>0</v>
      </c>
      <c r="K80" s="41"/>
      <c r="L80" s="45"/>
      <c r="M80" s="96"/>
      <c r="N80" s="195"/>
      <c r="O80" s="97"/>
      <c r="P80" s="196">
        <f>P81</f>
        <v>0</v>
      </c>
      <c r="Q80" s="97"/>
      <c r="R80" s="196">
        <f>R81</f>
        <v>1.04</v>
      </c>
      <c r="S80" s="97"/>
      <c r="T80" s="197">
        <f>T81</f>
        <v>1.9319999999999999</v>
      </c>
      <c r="U80" s="39"/>
      <c r="V80" s="39"/>
      <c r="W80" s="39"/>
      <c r="X80" s="39"/>
      <c r="Y80" s="39"/>
      <c r="Z80" s="39"/>
      <c r="AA80" s="39"/>
      <c r="AB80" s="39"/>
      <c r="AC80" s="39"/>
      <c r="AD80" s="39"/>
      <c r="AE80" s="39"/>
      <c r="AT80" s="17" t="s">
        <v>81</v>
      </c>
      <c r="AU80" s="17" t="s">
        <v>160</v>
      </c>
      <c r="BK80" s="198">
        <f>BK81</f>
        <v>0</v>
      </c>
    </row>
    <row r="81" s="12" customFormat="1" ht="25.92" customHeight="1">
      <c r="A81" s="12"/>
      <c r="B81" s="199"/>
      <c r="C81" s="200"/>
      <c r="D81" s="201" t="s">
        <v>81</v>
      </c>
      <c r="E81" s="202" t="s">
        <v>1091</v>
      </c>
      <c r="F81" s="202" t="s">
        <v>1092</v>
      </c>
      <c r="G81" s="200"/>
      <c r="H81" s="200"/>
      <c r="I81" s="203"/>
      <c r="J81" s="204">
        <f>BK81</f>
        <v>0</v>
      </c>
      <c r="K81" s="200"/>
      <c r="L81" s="205"/>
      <c r="M81" s="206"/>
      <c r="N81" s="207"/>
      <c r="O81" s="207"/>
      <c r="P81" s="208">
        <f>SUM(P82:P93)</f>
        <v>0</v>
      </c>
      <c r="Q81" s="207"/>
      <c r="R81" s="208">
        <f>SUM(R82:R93)</f>
        <v>1.04</v>
      </c>
      <c r="S81" s="207"/>
      <c r="T81" s="209">
        <f>SUM(T82:T93)</f>
        <v>1.9319999999999999</v>
      </c>
      <c r="U81" s="12"/>
      <c r="V81" s="12"/>
      <c r="W81" s="12"/>
      <c r="X81" s="12"/>
      <c r="Y81" s="12"/>
      <c r="Z81" s="12"/>
      <c r="AA81" s="12"/>
      <c r="AB81" s="12"/>
      <c r="AC81" s="12"/>
      <c r="AD81" s="12"/>
      <c r="AE81" s="12"/>
      <c r="AR81" s="210" t="s">
        <v>99</v>
      </c>
      <c r="AT81" s="211" t="s">
        <v>81</v>
      </c>
      <c r="AU81" s="211" t="s">
        <v>82</v>
      </c>
      <c r="AY81" s="210" t="s">
        <v>192</v>
      </c>
      <c r="BK81" s="212">
        <f>SUM(BK82:BK93)</f>
        <v>0</v>
      </c>
    </row>
    <row r="82" s="2" customFormat="1" ht="21.75" customHeight="1">
      <c r="A82" s="39"/>
      <c r="B82" s="40"/>
      <c r="C82" s="215" t="s">
        <v>89</v>
      </c>
      <c r="D82" s="215" t="s">
        <v>195</v>
      </c>
      <c r="E82" s="216" t="s">
        <v>2606</v>
      </c>
      <c r="F82" s="217" t="s">
        <v>2607</v>
      </c>
      <c r="G82" s="218" t="s">
        <v>198</v>
      </c>
      <c r="H82" s="219">
        <v>85</v>
      </c>
      <c r="I82" s="220"/>
      <c r="J82" s="221">
        <f>ROUND(I82*H82,2)</f>
        <v>0</v>
      </c>
      <c r="K82" s="217" t="s">
        <v>1086</v>
      </c>
      <c r="L82" s="45"/>
      <c r="M82" s="222" t="s">
        <v>44</v>
      </c>
      <c r="N82" s="223" t="s">
        <v>53</v>
      </c>
      <c r="O82" s="85"/>
      <c r="P82" s="224">
        <f>O82*H82</f>
        <v>0</v>
      </c>
      <c r="Q82" s="224">
        <v>0.00084000000000000003</v>
      </c>
      <c r="R82" s="224">
        <f>Q82*H82</f>
        <v>0.071400000000000005</v>
      </c>
      <c r="S82" s="224">
        <v>0</v>
      </c>
      <c r="T82" s="225">
        <f>S82*H82</f>
        <v>0</v>
      </c>
      <c r="U82" s="39"/>
      <c r="V82" s="39"/>
      <c r="W82" s="39"/>
      <c r="X82" s="39"/>
      <c r="Y82" s="39"/>
      <c r="Z82" s="39"/>
      <c r="AA82" s="39"/>
      <c r="AB82" s="39"/>
      <c r="AC82" s="39"/>
      <c r="AD82" s="39"/>
      <c r="AE82" s="39"/>
      <c r="AR82" s="226" t="s">
        <v>200</v>
      </c>
      <c r="AT82" s="226" t="s">
        <v>195</v>
      </c>
      <c r="AU82" s="226" t="s">
        <v>89</v>
      </c>
      <c r="AY82" s="17" t="s">
        <v>192</v>
      </c>
      <c r="BE82" s="227">
        <f>IF(N82="základní",J82,0)</f>
        <v>0</v>
      </c>
      <c r="BF82" s="227">
        <f>IF(N82="snížená",J82,0)</f>
        <v>0</v>
      </c>
      <c r="BG82" s="227">
        <f>IF(N82="zákl. přenesená",J82,0)</f>
        <v>0</v>
      </c>
      <c r="BH82" s="227">
        <f>IF(N82="sníž. přenesená",J82,0)</f>
        <v>0</v>
      </c>
      <c r="BI82" s="227">
        <f>IF(N82="nulová",J82,0)</f>
        <v>0</v>
      </c>
      <c r="BJ82" s="17" t="s">
        <v>89</v>
      </c>
      <c r="BK82" s="227">
        <f>ROUND(I82*H82,2)</f>
        <v>0</v>
      </c>
      <c r="BL82" s="17" t="s">
        <v>200</v>
      </c>
      <c r="BM82" s="226" t="s">
        <v>2608</v>
      </c>
    </row>
    <row r="83" s="2" customFormat="1">
      <c r="A83" s="39"/>
      <c r="B83" s="40"/>
      <c r="C83" s="41"/>
      <c r="D83" s="248" t="s">
        <v>1088</v>
      </c>
      <c r="E83" s="41"/>
      <c r="F83" s="249" t="s">
        <v>2609</v>
      </c>
      <c r="G83" s="41"/>
      <c r="H83" s="41"/>
      <c r="I83" s="240"/>
      <c r="J83" s="41"/>
      <c r="K83" s="41"/>
      <c r="L83" s="45"/>
      <c r="M83" s="241"/>
      <c r="N83" s="242"/>
      <c r="O83" s="85"/>
      <c r="P83" s="85"/>
      <c r="Q83" s="85"/>
      <c r="R83" s="85"/>
      <c r="S83" s="85"/>
      <c r="T83" s="86"/>
      <c r="U83" s="39"/>
      <c r="V83" s="39"/>
      <c r="W83" s="39"/>
      <c r="X83" s="39"/>
      <c r="Y83" s="39"/>
      <c r="Z83" s="39"/>
      <c r="AA83" s="39"/>
      <c r="AB83" s="39"/>
      <c r="AC83" s="39"/>
      <c r="AD83" s="39"/>
      <c r="AE83" s="39"/>
      <c r="AT83" s="17" t="s">
        <v>1088</v>
      </c>
      <c r="AU83" s="17" t="s">
        <v>89</v>
      </c>
    </row>
    <row r="84" s="2" customFormat="1" ht="24.15" customHeight="1">
      <c r="A84" s="39"/>
      <c r="B84" s="40"/>
      <c r="C84" s="215" t="s">
        <v>91</v>
      </c>
      <c r="D84" s="215" t="s">
        <v>195</v>
      </c>
      <c r="E84" s="216" t="s">
        <v>2610</v>
      </c>
      <c r="F84" s="217" t="s">
        <v>2611</v>
      </c>
      <c r="G84" s="218" t="s">
        <v>220</v>
      </c>
      <c r="H84" s="219">
        <v>20</v>
      </c>
      <c r="I84" s="220"/>
      <c r="J84" s="221">
        <f>ROUND(I84*H84,2)</f>
        <v>0</v>
      </c>
      <c r="K84" s="217" t="s">
        <v>1086</v>
      </c>
      <c r="L84" s="45"/>
      <c r="M84" s="222" t="s">
        <v>44</v>
      </c>
      <c r="N84" s="223" t="s">
        <v>53</v>
      </c>
      <c r="O84" s="85"/>
      <c r="P84" s="224">
        <f>O84*H84</f>
        <v>0</v>
      </c>
      <c r="Q84" s="224">
        <v>0.048430000000000001</v>
      </c>
      <c r="R84" s="224">
        <f>Q84*H84</f>
        <v>0.96860000000000002</v>
      </c>
      <c r="S84" s="224">
        <v>0</v>
      </c>
      <c r="T84" s="225">
        <f>S84*H84</f>
        <v>0</v>
      </c>
      <c r="U84" s="39"/>
      <c r="V84" s="39"/>
      <c r="W84" s="39"/>
      <c r="X84" s="39"/>
      <c r="Y84" s="39"/>
      <c r="Z84" s="39"/>
      <c r="AA84" s="39"/>
      <c r="AB84" s="39"/>
      <c r="AC84" s="39"/>
      <c r="AD84" s="39"/>
      <c r="AE84" s="39"/>
      <c r="AR84" s="226" t="s">
        <v>200</v>
      </c>
      <c r="AT84" s="226" t="s">
        <v>195</v>
      </c>
      <c r="AU84" s="226" t="s">
        <v>89</v>
      </c>
      <c r="AY84" s="17" t="s">
        <v>192</v>
      </c>
      <c r="BE84" s="227">
        <f>IF(N84="základní",J84,0)</f>
        <v>0</v>
      </c>
      <c r="BF84" s="227">
        <f>IF(N84="snížená",J84,0)</f>
        <v>0</v>
      </c>
      <c r="BG84" s="227">
        <f>IF(N84="zákl. přenesená",J84,0)</f>
        <v>0</v>
      </c>
      <c r="BH84" s="227">
        <f>IF(N84="sníž. přenesená",J84,0)</f>
        <v>0</v>
      </c>
      <c r="BI84" s="227">
        <f>IF(N84="nulová",J84,0)</f>
        <v>0</v>
      </c>
      <c r="BJ84" s="17" t="s">
        <v>89</v>
      </c>
      <c r="BK84" s="227">
        <f>ROUND(I84*H84,2)</f>
        <v>0</v>
      </c>
      <c r="BL84" s="17" t="s">
        <v>200</v>
      </c>
      <c r="BM84" s="226" t="s">
        <v>2612</v>
      </c>
    </row>
    <row r="85" s="2" customFormat="1">
      <c r="A85" s="39"/>
      <c r="B85" s="40"/>
      <c r="C85" s="41"/>
      <c r="D85" s="248" t="s">
        <v>1088</v>
      </c>
      <c r="E85" s="41"/>
      <c r="F85" s="249" t="s">
        <v>2613</v>
      </c>
      <c r="G85" s="41"/>
      <c r="H85" s="41"/>
      <c r="I85" s="240"/>
      <c r="J85" s="41"/>
      <c r="K85" s="41"/>
      <c r="L85" s="45"/>
      <c r="M85" s="241"/>
      <c r="N85" s="242"/>
      <c r="O85" s="85"/>
      <c r="P85" s="85"/>
      <c r="Q85" s="85"/>
      <c r="R85" s="85"/>
      <c r="S85" s="85"/>
      <c r="T85" s="86"/>
      <c r="U85" s="39"/>
      <c r="V85" s="39"/>
      <c r="W85" s="39"/>
      <c r="X85" s="39"/>
      <c r="Y85" s="39"/>
      <c r="Z85" s="39"/>
      <c r="AA85" s="39"/>
      <c r="AB85" s="39"/>
      <c r="AC85" s="39"/>
      <c r="AD85" s="39"/>
      <c r="AE85" s="39"/>
      <c r="AT85" s="17" t="s">
        <v>1088</v>
      </c>
      <c r="AU85" s="17" t="s">
        <v>89</v>
      </c>
    </row>
    <row r="86" s="2" customFormat="1" ht="16.5" customHeight="1">
      <c r="A86" s="39"/>
      <c r="B86" s="40"/>
      <c r="C86" s="215" t="s">
        <v>99</v>
      </c>
      <c r="D86" s="215" t="s">
        <v>195</v>
      </c>
      <c r="E86" s="216" t="s">
        <v>2614</v>
      </c>
      <c r="F86" s="217" t="s">
        <v>2615</v>
      </c>
      <c r="G86" s="218" t="s">
        <v>220</v>
      </c>
      <c r="H86" s="219">
        <v>29</v>
      </c>
      <c r="I86" s="220"/>
      <c r="J86" s="221">
        <f>ROUND(I86*H86,2)</f>
        <v>0</v>
      </c>
      <c r="K86" s="217" t="s">
        <v>1086</v>
      </c>
      <c r="L86" s="45"/>
      <c r="M86" s="222" t="s">
        <v>44</v>
      </c>
      <c r="N86" s="223" t="s">
        <v>53</v>
      </c>
      <c r="O86" s="85"/>
      <c r="P86" s="224">
        <f>O86*H86</f>
        <v>0</v>
      </c>
      <c r="Q86" s="224">
        <v>0</v>
      </c>
      <c r="R86" s="224">
        <f>Q86*H86</f>
        <v>0</v>
      </c>
      <c r="S86" s="224">
        <v>0.021000000000000001</v>
      </c>
      <c r="T86" s="225">
        <f>S86*H86</f>
        <v>0.60899999999999999</v>
      </c>
      <c r="U86" s="39"/>
      <c r="V86" s="39"/>
      <c r="W86" s="39"/>
      <c r="X86" s="39"/>
      <c r="Y86" s="39"/>
      <c r="Z86" s="39"/>
      <c r="AA86" s="39"/>
      <c r="AB86" s="39"/>
      <c r="AC86" s="39"/>
      <c r="AD86" s="39"/>
      <c r="AE86" s="39"/>
      <c r="AR86" s="226" t="s">
        <v>89</v>
      </c>
      <c r="AT86" s="226" t="s">
        <v>195</v>
      </c>
      <c r="AU86" s="226" t="s">
        <v>89</v>
      </c>
      <c r="AY86" s="17" t="s">
        <v>192</v>
      </c>
      <c r="BE86" s="227">
        <f>IF(N86="základní",J86,0)</f>
        <v>0</v>
      </c>
      <c r="BF86" s="227">
        <f>IF(N86="snížená",J86,0)</f>
        <v>0</v>
      </c>
      <c r="BG86" s="227">
        <f>IF(N86="zákl. přenesená",J86,0)</f>
        <v>0</v>
      </c>
      <c r="BH86" s="227">
        <f>IF(N86="sníž. přenesená",J86,0)</f>
        <v>0</v>
      </c>
      <c r="BI86" s="227">
        <f>IF(N86="nulová",J86,0)</f>
        <v>0</v>
      </c>
      <c r="BJ86" s="17" t="s">
        <v>89</v>
      </c>
      <c r="BK86" s="227">
        <f>ROUND(I86*H86,2)</f>
        <v>0</v>
      </c>
      <c r="BL86" s="17" t="s">
        <v>89</v>
      </c>
      <c r="BM86" s="226" t="s">
        <v>2616</v>
      </c>
    </row>
    <row r="87" s="2" customFormat="1">
      <c r="A87" s="39"/>
      <c r="B87" s="40"/>
      <c r="C87" s="41"/>
      <c r="D87" s="248" t="s">
        <v>1088</v>
      </c>
      <c r="E87" s="41"/>
      <c r="F87" s="249" t="s">
        <v>2617</v>
      </c>
      <c r="G87" s="41"/>
      <c r="H87" s="41"/>
      <c r="I87" s="240"/>
      <c r="J87" s="41"/>
      <c r="K87" s="41"/>
      <c r="L87" s="45"/>
      <c r="M87" s="241"/>
      <c r="N87" s="242"/>
      <c r="O87" s="85"/>
      <c r="P87" s="85"/>
      <c r="Q87" s="85"/>
      <c r="R87" s="85"/>
      <c r="S87" s="85"/>
      <c r="T87" s="86"/>
      <c r="U87" s="39"/>
      <c r="V87" s="39"/>
      <c r="W87" s="39"/>
      <c r="X87" s="39"/>
      <c r="Y87" s="39"/>
      <c r="Z87" s="39"/>
      <c r="AA87" s="39"/>
      <c r="AB87" s="39"/>
      <c r="AC87" s="39"/>
      <c r="AD87" s="39"/>
      <c r="AE87" s="39"/>
      <c r="AT87" s="17" t="s">
        <v>1088</v>
      </c>
      <c r="AU87" s="17" t="s">
        <v>89</v>
      </c>
    </row>
    <row r="88" s="2" customFormat="1" ht="24.15" customHeight="1">
      <c r="A88" s="39"/>
      <c r="B88" s="40"/>
      <c r="C88" s="215" t="s">
        <v>200</v>
      </c>
      <c r="D88" s="215" t="s">
        <v>195</v>
      </c>
      <c r="E88" s="216" t="s">
        <v>2618</v>
      </c>
      <c r="F88" s="217" t="s">
        <v>2619</v>
      </c>
      <c r="G88" s="218" t="s">
        <v>220</v>
      </c>
      <c r="H88" s="219">
        <v>4</v>
      </c>
      <c r="I88" s="220"/>
      <c r="J88" s="221">
        <f>ROUND(I88*H88,2)</f>
        <v>0</v>
      </c>
      <c r="K88" s="217" t="s">
        <v>1086</v>
      </c>
      <c r="L88" s="45"/>
      <c r="M88" s="222" t="s">
        <v>44</v>
      </c>
      <c r="N88" s="223" t="s">
        <v>53</v>
      </c>
      <c r="O88" s="85"/>
      <c r="P88" s="224">
        <f>O88*H88</f>
        <v>0</v>
      </c>
      <c r="Q88" s="224">
        <v>0</v>
      </c>
      <c r="R88" s="224">
        <f>Q88*H88</f>
        <v>0</v>
      </c>
      <c r="S88" s="224">
        <v>0.0030000000000000001</v>
      </c>
      <c r="T88" s="225">
        <f>S88*H88</f>
        <v>0.012</v>
      </c>
      <c r="U88" s="39"/>
      <c r="V88" s="39"/>
      <c r="W88" s="39"/>
      <c r="X88" s="39"/>
      <c r="Y88" s="39"/>
      <c r="Z88" s="39"/>
      <c r="AA88" s="39"/>
      <c r="AB88" s="39"/>
      <c r="AC88" s="39"/>
      <c r="AD88" s="39"/>
      <c r="AE88" s="39"/>
      <c r="AR88" s="226" t="s">
        <v>89</v>
      </c>
      <c r="AT88" s="226" t="s">
        <v>195</v>
      </c>
      <c r="AU88" s="226" t="s">
        <v>89</v>
      </c>
      <c r="AY88" s="17" t="s">
        <v>192</v>
      </c>
      <c r="BE88" s="227">
        <f>IF(N88="základní",J88,0)</f>
        <v>0</v>
      </c>
      <c r="BF88" s="227">
        <f>IF(N88="snížená",J88,0)</f>
        <v>0</v>
      </c>
      <c r="BG88" s="227">
        <f>IF(N88="zákl. přenesená",J88,0)</f>
        <v>0</v>
      </c>
      <c r="BH88" s="227">
        <f>IF(N88="sníž. přenesená",J88,0)</f>
        <v>0</v>
      </c>
      <c r="BI88" s="227">
        <f>IF(N88="nulová",J88,0)</f>
        <v>0</v>
      </c>
      <c r="BJ88" s="17" t="s">
        <v>89</v>
      </c>
      <c r="BK88" s="227">
        <f>ROUND(I88*H88,2)</f>
        <v>0</v>
      </c>
      <c r="BL88" s="17" t="s">
        <v>89</v>
      </c>
      <c r="BM88" s="226" t="s">
        <v>2620</v>
      </c>
    </row>
    <row r="89" s="2" customFormat="1">
      <c r="A89" s="39"/>
      <c r="B89" s="40"/>
      <c r="C89" s="41"/>
      <c r="D89" s="248" t="s">
        <v>1088</v>
      </c>
      <c r="E89" s="41"/>
      <c r="F89" s="249" t="s">
        <v>2621</v>
      </c>
      <c r="G89" s="41"/>
      <c r="H89" s="41"/>
      <c r="I89" s="240"/>
      <c r="J89" s="41"/>
      <c r="K89" s="41"/>
      <c r="L89" s="45"/>
      <c r="M89" s="241"/>
      <c r="N89" s="242"/>
      <c r="O89" s="85"/>
      <c r="P89" s="85"/>
      <c r="Q89" s="85"/>
      <c r="R89" s="85"/>
      <c r="S89" s="85"/>
      <c r="T89" s="86"/>
      <c r="U89" s="39"/>
      <c r="V89" s="39"/>
      <c r="W89" s="39"/>
      <c r="X89" s="39"/>
      <c r="Y89" s="39"/>
      <c r="Z89" s="39"/>
      <c r="AA89" s="39"/>
      <c r="AB89" s="39"/>
      <c r="AC89" s="39"/>
      <c r="AD89" s="39"/>
      <c r="AE89" s="39"/>
      <c r="AT89" s="17" t="s">
        <v>1088</v>
      </c>
      <c r="AU89" s="17" t="s">
        <v>89</v>
      </c>
    </row>
    <row r="90" s="2" customFormat="1" ht="24.15" customHeight="1">
      <c r="A90" s="39"/>
      <c r="B90" s="40"/>
      <c r="C90" s="215" t="s">
        <v>213</v>
      </c>
      <c r="D90" s="215" t="s">
        <v>195</v>
      </c>
      <c r="E90" s="216" t="s">
        <v>2622</v>
      </c>
      <c r="F90" s="217" t="s">
        <v>2623</v>
      </c>
      <c r="G90" s="218" t="s">
        <v>220</v>
      </c>
      <c r="H90" s="219">
        <v>3</v>
      </c>
      <c r="I90" s="220"/>
      <c r="J90" s="221">
        <f>ROUND(I90*H90,2)</f>
        <v>0</v>
      </c>
      <c r="K90" s="217" t="s">
        <v>1086</v>
      </c>
      <c r="L90" s="45"/>
      <c r="M90" s="222" t="s">
        <v>44</v>
      </c>
      <c r="N90" s="223" t="s">
        <v>53</v>
      </c>
      <c r="O90" s="85"/>
      <c r="P90" s="224">
        <f>O90*H90</f>
        <v>0</v>
      </c>
      <c r="Q90" s="224">
        <v>0</v>
      </c>
      <c r="R90" s="224">
        <f>Q90*H90</f>
        <v>0</v>
      </c>
      <c r="S90" s="224">
        <v>0.097000000000000003</v>
      </c>
      <c r="T90" s="225">
        <f>S90*H90</f>
        <v>0.29100000000000004</v>
      </c>
      <c r="U90" s="39"/>
      <c r="V90" s="39"/>
      <c r="W90" s="39"/>
      <c r="X90" s="39"/>
      <c r="Y90" s="39"/>
      <c r="Z90" s="39"/>
      <c r="AA90" s="39"/>
      <c r="AB90" s="39"/>
      <c r="AC90" s="39"/>
      <c r="AD90" s="39"/>
      <c r="AE90" s="39"/>
      <c r="AR90" s="226" t="s">
        <v>89</v>
      </c>
      <c r="AT90" s="226" t="s">
        <v>195</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89</v>
      </c>
      <c r="BM90" s="226" t="s">
        <v>2624</v>
      </c>
    </row>
    <row r="91" s="2" customFormat="1">
      <c r="A91" s="39"/>
      <c r="B91" s="40"/>
      <c r="C91" s="41"/>
      <c r="D91" s="248" t="s">
        <v>1088</v>
      </c>
      <c r="E91" s="41"/>
      <c r="F91" s="249" t="s">
        <v>2625</v>
      </c>
      <c r="G91" s="41"/>
      <c r="H91" s="41"/>
      <c r="I91" s="240"/>
      <c r="J91" s="41"/>
      <c r="K91" s="41"/>
      <c r="L91" s="45"/>
      <c r="M91" s="241"/>
      <c r="N91" s="242"/>
      <c r="O91" s="85"/>
      <c r="P91" s="85"/>
      <c r="Q91" s="85"/>
      <c r="R91" s="85"/>
      <c r="S91" s="85"/>
      <c r="T91" s="86"/>
      <c r="U91" s="39"/>
      <c r="V91" s="39"/>
      <c r="W91" s="39"/>
      <c r="X91" s="39"/>
      <c r="Y91" s="39"/>
      <c r="Z91" s="39"/>
      <c r="AA91" s="39"/>
      <c r="AB91" s="39"/>
      <c r="AC91" s="39"/>
      <c r="AD91" s="39"/>
      <c r="AE91" s="39"/>
      <c r="AT91" s="17" t="s">
        <v>1088</v>
      </c>
      <c r="AU91" s="17" t="s">
        <v>89</v>
      </c>
    </row>
    <row r="92" s="2" customFormat="1" ht="24.15" customHeight="1">
      <c r="A92" s="39"/>
      <c r="B92" s="40"/>
      <c r="C92" s="215" t="s">
        <v>217</v>
      </c>
      <c r="D92" s="215" t="s">
        <v>195</v>
      </c>
      <c r="E92" s="216" t="s">
        <v>2626</v>
      </c>
      <c r="F92" s="217" t="s">
        <v>2627</v>
      </c>
      <c r="G92" s="218" t="s">
        <v>198</v>
      </c>
      <c r="H92" s="219">
        <v>85</v>
      </c>
      <c r="I92" s="220"/>
      <c r="J92" s="221">
        <f>ROUND(I92*H92,2)</f>
        <v>0</v>
      </c>
      <c r="K92" s="217" t="s">
        <v>1086</v>
      </c>
      <c r="L92" s="45"/>
      <c r="M92" s="222" t="s">
        <v>44</v>
      </c>
      <c r="N92" s="223" t="s">
        <v>53</v>
      </c>
      <c r="O92" s="85"/>
      <c r="P92" s="224">
        <f>O92*H92</f>
        <v>0</v>
      </c>
      <c r="Q92" s="224">
        <v>0</v>
      </c>
      <c r="R92" s="224">
        <f>Q92*H92</f>
        <v>0</v>
      </c>
      <c r="S92" s="224">
        <v>0.012</v>
      </c>
      <c r="T92" s="225">
        <f>S92*H92</f>
        <v>1.02</v>
      </c>
      <c r="U92" s="39"/>
      <c r="V92" s="39"/>
      <c r="W92" s="39"/>
      <c r="X92" s="39"/>
      <c r="Y92" s="39"/>
      <c r="Z92" s="39"/>
      <c r="AA92" s="39"/>
      <c r="AB92" s="39"/>
      <c r="AC92" s="39"/>
      <c r="AD92" s="39"/>
      <c r="AE92" s="39"/>
      <c r="AR92" s="226" t="s">
        <v>89</v>
      </c>
      <c r="AT92" s="226" t="s">
        <v>195</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89</v>
      </c>
      <c r="BM92" s="226" t="s">
        <v>2628</v>
      </c>
    </row>
    <row r="93" s="2" customFormat="1">
      <c r="A93" s="39"/>
      <c r="B93" s="40"/>
      <c r="C93" s="41"/>
      <c r="D93" s="248" t="s">
        <v>1088</v>
      </c>
      <c r="E93" s="41"/>
      <c r="F93" s="249" t="s">
        <v>2629</v>
      </c>
      <c r="G93" s="41"/>
      <c r="H93" s="41"/>
      <c r="I93" s="240"/>
      <c r="J93" s="41"/>
      <c r="K93" s="41"/>
      <c r="L93" s="45"/>
      <c r="M93" s="250"/>
      <c r="N93" s="251"/>
      <c r="O93" s="245"/>
      <c r="P93" s="245"/>
      <c r="Q93" s="245"/>
      <c r="R93" s="245"/>
      <c r="S93" s="245"/>
      <c r="T93" s="252"/>
      <c r="U93" s="39"/>
      <c r="V93" s="39"/>
      <c r="W93" s="39"/>
      <c r="X93" s="39"/>
      <c r="Y93" s="39"/>
      <c r="Z93" s="39"/>
      <c r="AA93" s="39"/>
      <c r="AB93" s="39"/>
      <c r="AC93" s="39"/>
      <c r="AD93" s="39"/>
      <c r="AE93" s="39"/>
      <c r="AT93" s="17" t="s">
        <v>1088</v>
      </c>
      <c r="AU93" s="17" t="s">
        <v>89</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kk9JnJ5hr89cm61B4JopAijDRgjPGzbfjeCcPop4yb6wH4/jLmICIK5v1qxaJlUO6guSP+HdpGfCOyJSCCP+6w==" hashValue="q8k8Vc9P0jLok7d31+OAllcwTYJNfGLgAbdtpmSrVa5EavRE46b1ldTLXXQG1yiFKFXlyjV94U+QsMl/LIkBHg==" algorithmName="SHA-512" password="CC35"/>
  <autoFilter ref="C79:K93"/>
  <mergeCells count="9">
    <mergeCell ref="E7:H7"/>
    <mergeCell ref="E9:H9"/>
    <mergeCell ref="E18:H18"/>
    <mergeCell ref="E27:H27"/>
    <mergeCell ref="E48:H48"/>
    <mergeCell ref="E50:H50"/>
    <mergeCell ref="E70:H70"/>
    <mergeCell ref="E72:H72"/>
    <mergeCell ref="L2:V2"/>
  </mergeCells>
  <hyperlinks>
    <hyperlink ref="F83" r:id="rId1" display="https://podminky.urs.cz/item/CS_URS_2022_01/460941223"/>
    <hyperlink ref="F85" r:id="rId2" display="https://podminky.urs.cz/item/CS_URS_2022_01/460952212"/>
    <hyperlink ref="F87" r:id="rId3" display="https://podminky.urs.cz/item/CS_URS_2022_01/468081315"/>
    <hyperlink ref="F89" r:id="rId4" display="https://podminky.urs.cz/item/CS_URS_2022_01/468091313"/>
    <hyperlink ref="F91" r:id="rId5" display="https://podminky.urs.cz/item/CS_URS_2022_01/468091342"/>
    <hyperlink ref="F93" r:id="rId6" display="https://podminky.urs.cz/item/CS_URS_2022_01/468101123"/>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137</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2630</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ROUND(J88,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ROUND((SUM(BE88:BE183)),  2)</f>
        <v>0</v>
      </c>
      <c r="G33" s="39"/>
      <c r="H33" s="39"/>
      <c r="I33" s="159">
        <v>0.20999999999999999</v>
      </c>
      <c r="J33" s="158">
        <f>ROUND(((SUM(BE88:BE183))*I33),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ROUND((SUM(BF88:BF183)),  2)</f>
        <v>0</v>
      </c>
      <c r="G34" s="39"/>
      <c r="H34" s="39"/>
      <c r="I34" s="159">
        <v>0.14999999999999999</v>
      </c>
      <c r="J34" s="158">
        <f>ROUND(((SUM(BF88:BF183))*I34),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ROUND((SUM(BG88:BG183)),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ROUND((SUM(BH88:BH183)),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ROUND((SUM(BI88:BI183)),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11-84-01 - Kostelec nad Orlicí, EOV - zab. zař.</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J88</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2631</v>
      </c>
      <c r="E60" s="180"/>
      <c r="F60" s="180"/>
      <c r="G60" s="180"/>
      <c r="H60" s="180"/>
      <c r="I60" s="180"/>
      <c r="J60" s="181">
        <f>J89</f>
        <v>0</v>
      </c>
      <c r="K60" s="178"/>
      <c r="L60" s="182"/>
      <c r="S60" s="9"/>
      <c r="T60" s="9"/>
      <c r="U60" s="9"/>
      <c r="V60" s="9"/>
      <c r="W60" s="9"/>
      <c r="X60" s="9"/>
      <c r="Y60" s="9"/>
      <c r="Z60" s="9"/>
      <c r="AA60" s="9"/>
      <c r="AB60" s="9"/>
      <c r="AC60" s="9"/>
      <c r="AD60" s="9"/>
      <c r="AE60" s="9"/>
    </row>
    <row r="61" hidden="1" s="9" customFormat="1" ht="24.96" customHeight="1">
      <c r="A61" s="9"/>
      <c r="B61" s="177"/>
      <c r="C61" s="178"/>
      <c r="D61" s="179" t="s">
        <v>2632</v>
      </c>
      <c r="E61" s="180"/>
      <c r="F61" s="180"/>
      <c r="G61" s="180"/>
      <c r="H61" s="180"/>
      <c r="I61" s="180"/>
      <c r="J61" s="181">
        <f>J101</f>
        <v>0</v>
      </c>
      <c r="K61" s="178"/>
      <c r="L61" s="182"/>
      <c r="S61" s="9"/>
      <c r="T61" s="9"/>
      <c r="U61" s="9"/>
      <c r="V61" s="9"/>
      <c r="W61" s="9"/>
      <c r="X61" s="9"/>
      <c r="Y61" s="9"/>
      <c r="Z61" s="9"/>
      <c r="AA61" s="9"/>
      <c r="AB61" s="9"/>
      <c r="AC61" s="9"/>
      <c r="AD61" s="9"/>
      <c r="AE61" s="9"/>
    </row>
    <row r="62" hidden="1" s="9" customFormat="1" ht="24.96" customHeight="1">
      <c r="A62" s="9"/>
      <c r="B62" s="177"/>
      <c r="C62" s="178"/>
      <c r="D62" s="179" t="s">
        <v>2633</v>
      </c>
      <c r="E62" s="180"/>
      <c r="F62" s="180"/>
      <c r="G62" s="180"/>
      <c r="H62" s="180"/>
      <c r="I62" s="180"/>
      <c r="J62" s="181">
        <f>J114</f>
        <v>0</v>
      </c>
      <c r="K62" s="178"/>
      <c r="L62" s="182"/>
      <c r="S62" s="9"/>
      <c r="T62" s="9"/>
      <c r="U62" s="9"/>
      <c r="V62" s="9"/>
      <c r="W62" s="9"/>
      <c r="X62" s="9"/>
      <c r="Y62" s="9"/>
      <c r="Z62" s="9"/>
      <c r="AA62" s="9"/>
      <c r="AB62" s="9"/>
      <c r="AC62" s="9"/>
      <c r="AD62" s="9"/>
      <c r="AE62" s="9"/>
    </row>
    <row r="63" hidden="1" s="9" customFormat="1" ht="24.96" customHeight="1">
      <c r="A63" s="9"/>
      <c r="B63" s="177"/>
      <c r="C63" s="178"/>
      <c r="D63" s="179" t="s">
        <v>2634</v>
      </c>
      <c r="E63" s="180"/>
      <c r="F63" s="180"/>
      <c r="G63" s="180"/>
      <c r="H63" s="180"/>
      <c r="I63" s="180"/>
      <c r="J63" s="181">
        <f>J121</f>
        <v>0</v>
      </c>
      <c r="K63" s="178"/>
      <c r="L63" s="182"/>
      <c r="S63" s="9"/>
      <c r="T63" s="9"/>
      <c r="U63" s="9"/>
      <c r="V63" s="9"/>
      <c r="W63" s="9"/>
      <c r="X63" s="9"/>
      <c r="Y63" s="9"/>
      <c r="Z63" s="9"/>
      <c r="AA63" s="9"/>
      <c r="AB63" s="9"/>
      <c r="AC63" s="9"/>
      <c r="AD63" s="9"/>
      <c r="AE63" s="9"/>
    </row>
    <row r="64" hidden="1" s="9" customFormat="1" ht="24.96" customHeight="1">
      <c r="A64" s="9"/>
      <c r="B64" s="177"/>
      <c r="C64" s="178"/>
      <c r="D64" s="179" t="s">
        <v>2635</v>
      </c>
      <c r="E64" s="180"/>
      <c r="F64" s="180"/>
      <c r="G64" s="180"/>
      <c r="H64" s="180"/>
      <c r="I64" s="180"/>
      <c r="J64" s="181">
        <f>J128</f>
        <v>0</v>
      </c>
      <c r="K64" s="178"/>
      <c r="L64" s="182"/>
      <c r="S64" s="9"/>
      <c r="T64" s="9"/>
      <c r="U64" s="9"/>
      <c r="V64" s="9"/>
      <c r="W64" s="9"/>
      <c r="X64" s="9"/>
      <c r="Y64" s="9"/>
      <c r="Z64" s="9"/>
      <c r="AA64" s="9"/>
      <c r="AB64" s="9"/>
      <c r="AC64" s="9"/>
      <c r="AD64" s="9"/>
      <c r="AE64" s="9"/>
    </row>
    <row r="65" hidden="1" s="10" customFormat="1" ht="19.92" customHeight="1">
      <c r="A65" s="10"/>
      <c r="B65" s="183"/>
      <c r="C65" s="125"/>
      <c r="D65" s="184" t="s">
        <v>2636</v>
      </c>
      <c r="E65" s="185"/>
      <c r="F65" s="185"/>
      <c r="G65" s="185"/>
      <c r="H65" s="185"/>
      <c r="I65" s="185"/>
      <c r="J65" s="186">
        <f>J129</f>
        <v>0</v>
      </c>
      <c r="K65" s="125"/>
      <c r="L65" s="187"/>
      <c r="S65" s="10"/>
      <c r="T65" s="10"/>
      <c r="U65" s="10"/>
      <c r="V65" s="10"/>
      <c r="W65" s="10"/>
      <c r="X65" s="10"/>
      <c r="Y65" s="10"/>
      <c r="Z65" s="10"/>
      <c r="AA65" s="10"/>
      <c r="AB65" s="10"/>
      <c r="AC65" s="10"/>
      <c r="AD65" s="10"/>
      <c r="AE65" s="10"/>
    </row>
    <row r="66" hidden="1" s="10" customFormat="1" ht="19.92" customHeight="1">
      <c r="A66" s="10"/>
      <c r="B66" s="183"/>
      <c r="C66" s="125"/>
      <c r="D66" s="184" t="s">
        <v>2637</v>
      </c>
      <c r="E66" s="185"/>
      <c r="F66" s="185"/>
      <c r="G66" s="185"/>
      <c r="H66" s="185"/>
      <c r="I66" s="185"/>
      <c r="J66" s="186">
        <f>J139</f>
        <v>0</v>
      </c>
      <c r="K66" s="125"/>
      <c r="L66" s="187"/>
      <c r="S66" s="10"/>
      <c r="T66" s="10"/>
      <c r="U66" s="10"/>
      <c r="V66" s="10"/>
      <c r="W66" s="10"/>
      <c r="X66" s="10"/>
      <c r="Y66" s="10"/>
      <c r="Z66" s="10"/>
      <c r="AA66" s="10"/>
      <c r="AB66" s="10"/>
      <c r="AC66" s="10"/>
      <c r="AD66" s="10"/>
      <c r="AE66" s="10"/>
    </row>
    <row r="67" hidden="1" s="10" customFormat="1" ht="19.92" customHeight="1">
      <c r="A67" s="10"/>
      <c r="B67" s="183"/>
      <c r="C67" s="125"/>
      <c r="D67" s="184" t="s">
        <v>2638</v>
      </c>
      <c r="E67" s="185"/>
      <c r="F67" s="185"/>
      <c r="G67" s="185"/>
      <c r="H67" s="185"/>
      <c r="I67" s="185"/>
      <c r="J67" s="186">
        <f>J150</f>
        <v>0</v>
      </c>
      <c r="K67" s="125"/>
      <c r="L67" s="187"/>
      <c r="S67" s="10"/>
      <c r="T67" s="10"/>
      <c r="U67" s="10"/>
      <c r="V67" s="10"/>
      <c r="W67" s="10"/>
      <c r="X67" s="10"/>
      <c r="Y67" s="10"/>
      <c r="Z67" s="10"/>
      <c r="AA67" s="10"/>
      <c r="AB67" s="10"/>
      <c r="AC67" s="10"/>
      <c r="AD67" s="10"/>
      <c r="AE67" s="10"/>
    </row>
    <row r="68" hidden="1" s="9" customFormat="1" ht="24.96" customHeight="1">
      <c r="A68" s="9"/>
      <c r="B68" s="177"/>
      <c r="C68" s="178"/>
      <c r="D68" s="179" t="s">
        <v>176</v>
      </c>
      <c r="E68" s="180"/>
      <c r="F68" s="180"/>
      <c r="G68" s="180"/>
      <c r="H68" s="180"/>
      <c r="I68" s="180"/>
      <c r="J68" s="181">
        <f>J180</f>
        <v>0</v>
      </c>
      <c r="K68" s="178"/>
      <c r="L68" s="182"/>
      <c r="S68" s="9"/>
      <c r="T68" s="9"/>
      <c r="U68" s="9"/>
      <c r="V68" s="9"/>
      <c r="W68" s="9"/>
      <c r="X68" s="9"/>
      <c r="Y68" s="9"/>
      <c r="Z68" s="9"/>
      <c r="AA68" s="9"/>
      <c r="AB68" s="9"/>
      <c r="AC68" s="9"/>
      <c r="AD68" s="9"/>
      <c r="AE68" s="9"/>
    </row>
    <row r="69" hidden="1" s="2" customFormat="1" ht="21.84" customHeight="1">
      <c r="A69" s="39"/>
      <c r="B69" s="40"/>
      <c r="C69" s="41"/>
      <c r="D69" s="41"/>
      <c r="E69" s="41"/>
      <c r="F69" s="41"/>
      <c r="G69" s="41"/>
      <c r="H69" s="41"/>
      <c r="I69" s="41"/>
      <c r="J69" s="41"/>
      <c r="K69" s="41"/>
      <c r="L69" s="147"/>
      <c r="S69" s="39"/>
      <c r="T69" s="39"/>
      <c r="U69" s="39"/>
      <c r="V69" s="39"/>
      <c r="W69" s="39"/>
      <c r="X69" s="39"/>
      <c r="Y69" s="39"/>
      <c r="Z69" s="39"/>
      <c r="AA69" s="39"/>
      <c r="AB69" s="39"/>
      <c r="AC69" s="39"/>
      <c r="AD69" s="39"/>
      <c r="AE69" s="39"/>
    </row>
    <row r="70" hidden="1" s="2" customFormat="1" ht="6.96" customHeight="1">
      <c r="A70" s="39"/>
      <c r="B70" s="60"/>
      <c r="C70" s="61"/>
      <c r="D70" s="61"/>
      <c r="E70" s="61"/>
      <c r="F70" s="61"/>
      <c r="G70" s="61"/>
      <c r="H70" s="61"/>
      <c r="I70" s="61"/>
      <c r="J70" s="61"/>
      <c r="K70" s="61"/>
      <c r="L70" s="147"/>
      <c r="S70" s="39"/>
      <c r="T70" s="39"/>
      <c r="U70" s="39"/>
      <c r="V70" s="39"/>
      <c r="W70" s="39"/>
      <c r="X70" s="39"/>
      <c r="Y70" s="39"/>
      <c r="Z70" s="39"/>
      <c r="AA70" s="39"/>
      <c r="AB70" s="39"/>
      <c r="AC70" s="39"/>
      <c r="AD70" s="39"/>
      <c r="AE70" s="39"/>
    </row>
    <row r="71" hidden="1"/>
    <row r="72" hidden="1"/>
    <row r="73" hidden="1"/>
    <row r="74" s="2" customFormat="1" ht="6.96" customHeight="1">
      <c r="A74" s="39"/>
      <c r="B74" s="62"/>
      <c r="C74" s="63"/>
      <c r="D74" s="63"/>
      <c r="E74" s="63"/>
      <c r="F74" s="63"/>
      <c r="G74" s="63"/>
      <c r="H74" s="63"/>
      <c r="I74" s="63"/>
      <c r="J74" s="63"/>
      <c r="K74" s="63"/>
      <c r="L74" s="147"/>
      <c r="S74" s="39"/>
      <c r="T74" s="39"/>
      <c r="U74" s="39"/>
      <c r="V74" s="39"/>
      <c r="W74" s="39"/>
      <c r="X74" s="39"/>
      <c r="Y74" s="39"/>
      <c r="Z74" s="39"/>
      <c r="AA74" s="39"/>
      <c r="AB74" s="39"/>
      <c r="AC74" s="39"/>
      <c r="AD74" s="39"/>
      <c r="AE74" s="39"/>
    </row>
    <row r="75" s="2" customFormat="1" ht="24.96" customHeight="1">
      <c r="A75" s="39"/>
      <c r="B75" s="40"/>
      <c r="C75" s="23" t="s">
        <v>177</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171" t="str">
        <f>E7</f>
        <v>Oprava zabezpečovacího zařízení v žst. Kostelec nad Orlicí</v>
      </c>
      <c r="F78" s="32"/>
      <c r="G78" s="32"/>
      <c r="H78" s="32"/>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151</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0" t="str">
        <f>E9</f>
        <v>SO 11-84-01 - Kostelec nad Orlicí, EOV - zab. zař.</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žst. Kostelec nad Orlicí</v>
      </c>
      <c r="G82" s="41"/>
      <c r="H82" s="41"/>
      <c r="I82" s="32" t="s">
        <v>24</v>
      </c>
      <c r="J82" s="73" t="str">
        <f>IF(J12="","",J12)</f>
        <v>27. 1. 2022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E15</f>
        <v>Správa železnic, s.o.</v>
      </c>
      <c r="G84" s="41"/>
      <c r="H84" s="41"/>
      <c r="I84" s="32" t="s">
        <v>38</v>
      </c>
      <c r="J84" s="37" t="str">
        <f>E21</f>
        <v>Signal Projekt,s.r.o.</v>
      </c>
      <c r="K84" s="41"/>
      <c r="L84" s="147"/>
      <c r="S84" s="39"/>
      <c r="T84" s="39"/>
      <c r="U84" s="39"/>
      <c r="V84" s="39"/>
      <c r="W84" s="39"/>
      <c r="X84" s="39"/>
      <c r="Y84" s="39"/>
      <c r="Z84" s="39"/>
      <c r="AA84" s="39"/>
      <c r="AB84" s="39"/>
      <c r="AC84" s="39"/>
      <c r="AD84" s="39"/>
      <c r="AE84" s="39"/>
    </row>
    <row r="85" s="2" customFormat="1" ht="15.15" customHeight="1">
      <c r="A85" s="39"/>
      <c r="B85" s="40"/>
      <c r="C85" s="32" t="s">
        <v>36</v>
      </c>
      <c r="D85" s="41"/>
      <c r="E85" s="41"/>
      <c r="F85" s="27" t="str">
        <f>IF(E18="","",E18)</f>
        <v>Vyplň údaj</v>
      </c>
      <c r="G85" s="41"/>
      <c r="H85" s="41"/>
      <c r="I85" s="32" t="s">
        <v>43</v>
      </c>
      <c r="J85" s="37" t="str">
        <f>E24</f>
        <v>Pavel Pospíšil, Dis.</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178</v>
      </c>
      <c r="D87" s="191" t="s">
        <v>67</v>
      </c>
      <c r="E87" s="191" t="s">
        <v>63</v>
      </c>
      <c r="F87" s="191" t="s">
        <v>64</v>
      </c>
      <c r="G87" s="191" t="s">
        <v>179</v>
      </c>
      <c r="H87" s="191" t="s">
        <v>180</v>
      </c>
      <c r="I87" s="191" t="s">
        <v>181</v>
      </c>
      <c r="J87" s="191" t="s">
        <v>159</v>
      </c>
      <c r="K87" s="192" t="s">
        <v>182</v>
      </c>
      <c r="L87" s="193"/>
      <c r="M87" s="93" t="s">
        <v>44</v>
      </c>
      <c r="N87" s="94" t="s">
        <v>52</v>
      </c>
      <c r="O87" s="94" t="s">
        <v>183</v>
      </c>
      <c r="P87" s="94" t="s">
        <v>184</v>
      </c>
      <c r="Q87" s="94" t="s">
        <v>185</v>
      </c>
      <c r="R87" s="94" t="s">
        <v>186</v>
      </c>
      <c r="S87" s="94" t="s">
        <v>187</v>
      </c>
      <c r="T87" s="95" t="s">
        <v>188</v>
      </c>
      <c r="U87" s="188"/>
      <c r="V87" s="188"/>
      <c r="W87" s="188"/>
      <c r="X87" s="188"/>
      <c r="Y87" s="188"/>
      <c r="Z87" s="188"/>
      <c r="AA87" s="188"/>
      <c r="AB87" s="188"/>
      <c r="AC87" s="188"/>
      <c r="AD87" s="188"/>
      <c r="AE87" s="188"/>
    </row>
    <row r="88" s="2" customFormat="1" ht="22.8" customHeight="1">
      <c r="A88" s="39"/>
      <c r="B88" s="40"/>
      <c r="C88" s="100" t="s">
        <v>189</v>
      </c>
      <c r="D88" s="41"/>
      <c r="E88" s="41"/>
      <c r="F88" s="41"/>
      <c r="G88" s="41"/>
      <c r="H88" s="41"/>
      <c r="I88" s="41"/>
      <c r="J88" s="194">
        <f>BK88</f>
        <v>0</v>
      </c>
      <c r="K88" s="41"/>
      <c r="L88" s="45"/>
      <c r="M88" s="96"/>
      <c r="N88" s="195"/>
      <c r="O88" s="97"/>
      <c r="P88" s="196">
        <f>P89+P101+P114+P121+P128+P180</f>
        <v>0</v>
      </c>
      <c r="Q88" s="97"/>
      <c r="R88" s="196">
        <f>R89+R101+R114+R121+R128+R180</f>
        <v>0</v>
      </c>
      <c r="S88" s="97"/>
      <c r="T88" s="197">
        <f>T89+T101+T114+T121+T128+T180</f>
        <v>0</v>
      </c>
      <c r="U88" s="39"/>
      <c r="V88" s="39"/>
      <c r="W88" s="39"/>
      <c r="X88" s="39"/>
      <c r="Y88" s="39"/>
      <c r="Z88" s="39"/>
      <c r="AA88" s="39"/>
      <c r="AB88" s="39"/>
      <c r="AC88" s="39"/>
      <c r="AD88" s="39"/>
      <c r="AE88" s="39"/>
      <c r="AT88" s="17" t="s">
        <v>81</v>
      </c>
      <c r="AU88" s="17" t="s">
        <v>160</v>
      </c>
      <c r="BK88" s="198">
        <f>BK89+BK101+BK114+BK121+BK128+BK180</f>
        <v>0</v>
      </c>
    </row>
    <row r="89" s="12" customFormat="1" ht="25.92" customHeight="1">
      <c r="A89" s="12"/>
      <c r="B89" s="199"/>
      <c r="C89" s="200"/>
      <c r="D89" s="201" t="s">
        <v>81</v>
      </c>
      <c r="E89" s="202" t="s">
        <v>2639</v>
      </c>
      <c r="F89" s="202" t="s">
        <v>2640</v>
      </c>
      <c r="G89" s="200"/>
      <c r="H89" s="200"/>
      <c r="I89" s="203"/>
      <c r="J89" s="204">
        <f>BK89</f>
        <v>0</v>
      </c>
      <c r="K89" s="200"/>
      <c r="L89" s="205"/>
      <c r="M89" s="206"/>
      <c r="N89" s="207"/>
      <c r="O89" s="207"/>
      <c r="P89" s="208">
        <f>SUM(P90:P100)</f>
        <v>0</v>
      </c>
      <c r="Q89" s="207"/>
      <c r="R89" s="208">
        <f>SUM(R90:R100)</f>
        <v>0</v>
      </c>
      <c r="S89" s="207"/>
      <c r="T89" s="209">
        <f>SUM(T90:T100)</f>
        <v>0</v>
      </c>
      <c r="U89" s="12"/>
      <c r="V89" s="12"/>
      <c r="W89" s="12"/>
      <c r="X89" s="12"/>
      <c r="Y89" s="12"/>
      <c r="Z89" s="12"/>
      <c r="AA89" s="12"/>
      <c r="AB89" s="12"/>
      <c r="AC89" s="12"/>
      <c r="AD89" s="12"/>
      <c r="AE89" s="12"/>
      <c r="AR89" s="210" t="s">
        <v>89</v>
      </c>
      <c r="AT89" s="211" t="s">
        <v>81</v>
      </c>
      <c r="AU89" s="211" t="s">
        <v>82</v>
      </c>
      <c r="AY89" s="210" t="s">
        <v>192</v>
      </c>
      <c r="BK89" s="212">
        <f>SUM(BK90:BK100)</f>
        <v>0</v>
      </c>
    </row>
    <row r="90" s="2" customFormat="1" ht="24.15" customHeight="1">
      <c r="A90" s="39"/>
      <c r="B90" s="40"/>
      <c r="C90" s="228" t="s">
        <v>89</v>
      </c>
      <c r="D90" s="228" t="s">
        <v>266</v>
      </c>
      <c r="E90" s="229" t="s">
        <v>2641</v>
      </c>
      <c r="F90" s="230" t="s">
        <v>2642</v>
      </c>
      <c r="G90" s="231" t="s">
        <v>220</v>
      </c>
      <c r="H90" s="232">
        <v>2</v>
      </c>
      <c r="I90" s="233"/>
      <c r="J90" s="234">
        <f>ROUND(I90*H90,2)</f>
        <v>0</v>
      </c>
      <c r="K90" s="230" t="s">
        <v>199</v>
      </c>
      <c r="L90" s="235"/>
      <c r="M90" s="236" t="s">
        <v>44</v>
      </c>
      <c r="N90" s="237"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275</v>
      </c>
      <c r="AT90" s="226" t="s">
        <v>266</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275</v>
      </c>
      <c r="BM90" s="226" t="s">
        <v>2643</v>
      </c>
    </row>
    <row r="91" s="2" customFormat="1">
      <c r="A91" s="39"/>
      <c r="B91" s="40"/>
      <c r="C91" s="41"/>
      <c r="D91" s="238" t="s">
        <v>478</v>
      </c>
      <c r="E91" s="41"/>
      <c r="F91" s="239" t="s">
        <v>2644</v>
      </c>
      <c r="G91" s="41"/>
      <c r="H91" s="41"/>
      <c r="I91" s="240"/>
      <c r="J91" s="41"/>
      <c r="K91" s="41"/>
      <c r="L91" s="45"/>
      <c r="M91" s="241"/>
      <c r="N91" s="242"/>
      <c r="O91" s="85"/>
      <c r="P91" s="85"/>
      <c r="Q91" s="85"/>
      <c r="R91" s="85"/>
      <c r="S91" s="85"/>
      <c r="T91" s="86"/>
      <c r="U91" s="39"/>
      <c r="V91" s="39"/>
      <c r="W91" s="39"/>
      <c r="X91" s="39"/>
      <c r="Y91" s="39"/>
      <c r="Z91" s="39"/>
      <c r="AA91" s="39"/>
      <c r="AB91" s="39"/>
      <c r="AC91" s="39"/>
      <c r="AD91" s="39"/>
      <c r="AE91" s="39"/>
      <c r="AT91" s="17" t="s">
        <v>478</v>
      </c>
      <c r="AU91" s="17" t="s">
        <v>89</v>
      </c>
    </row>
    <row r="92" s="2" customFormat="1" ht="16.5" customHeight="1">
      <c r="A92" s="39"/>
      <c r="B92" s="40"/>
      <c r="C92" s="228" t="s">
        <v>91</v>
      </c>
      <c r="D92" s="228" t="s">
        <v>266</v>
      </c>
      <c r="E92" s="229" t="s">
        <v>2645</v>
      </c>
      <c r="F92" s="230" t="s">
        <v>2646</v>
      </c>
      <c r="G92" s="231" t="s">
        <v>220</v>
      </c>
      <c r="H92" s="232">
        <v>16</v>
      </c>
      <c r="I92" s="233"/>
      <c r="J92" s="234">
        <f>ROUND(I92*H92,2)</f>
        <v>0</v>
      </c>
      <c r="K92" s="230" t="s">
        <v>199</v>
      </c>
      <c r="L92" s="235"/>
      <c r="M92" s="236" t="s">
        <v>44</v>
      </c>
      <c r="N92" s="237"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269</v>
      </c>
      <c r="AT92" s="226" t="s">
        <v>266</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270</v>
      </c>
      <c r="BM92" s="226" t="s">
        <v>2647</v>
      </c>
    </row>
    <row r="93" s="2" customFormat="1" ht="16.5" customHeight="1">
      <c r="A93" s="39"/>
      <c r="B93" s="40"/>
      <c r="C93" s="228" t="s">
        <v>99</v>
      </c>
      <c r="D93" s="228" t="s">
        <v>266</v>
      </c>
      <c r="E93" s="229" t="s">
        <v>2648</v>
      </c>
      <c r="F93" s="230" t="s">
        <v>2649</v>
      </c>
      <c r="G93" s="231" t="s">
        <v>220</v>
      </c>
      <c r="H93" s="232">
        <v>2</v>
      </c>
      <c r="I93" s="233"/>
      <c r="J93" s="234">
        <f>ROUND(I93*H93,2)</f>
        <v>0</v>
      </c>
      <c r="K93" s="230" t="s">
        <v>199</v>
      </c>
      <c r="L93" s="235"/>
      <c r="M93" s="236" t="s">
        <v>44</v>
      </c>
      <c r="N93" s="237"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269</v>
      </c>
      <c r="AT93" s="226" t="s">
        <v>266</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270</v>
      </c>
      <c r="BM93" s="226" t="s">
        <v>2650</v>
      </c>
    </row>
    <row r="94" s="2" customFormat="1" ht="16.5" customHeight="1">
      <c r="A94" s="39"/>
      <c r="B94" s="40"/>
      <c r="C94" s="228" t="s">
        <v>200</v>
      </c>
      <c r="D94" s="228" t="s">
        <v>266</v>
      </c>
      <c r="E94" s="229" t="s">
        <v>2651</v>
      </c>
      <c r="F94" s="230" t="s">
        <v>2652</v>
      </c>
      <c r="G94" s="231" t="s">
        <v>220</v>
      </c>
      <c r="H94" s="232">
        <v>1</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275</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275</v>
      </c>
      <c r="BM94" s="226" t="s">
        <v>2653</v>
      </c>
    </row>
    <row r="95" s="2" customFormat="1" ht="16.5" customHeight="1">
      <c r="A95" s="39"/>
      <c r="B95" s="40"/>
      <c r="C95" s="228" t="s">
        <v>213</v>
      </c>
      <c r="D95" s="228" t="s">
        <v>266</v>
      </c>
      <c r="E95" s="229" t="s">
        <v>2654</v>
      </c>
      <c r="F95" s="230" t="s">
        <v>2655</v>
      </c>
      <c r="G95" s="231" t="s">
        <v>220</v>
      </c>
      <c r="H95" s="232">
        <v>2</v>
      </c>
      <c r="I95" s="233"/>
      <c r="J95" s="234">
        <f>ROUND(I95*H95,2)</f>
        <v>0</v>
      </c>
      <c r="K95" s="230" t="s">
        <v>199</v>
      </c>
      <c r="L95" s="235"/>
      <c r="M95" s="236" t="s">
        <v>44</v>
      </c>
      <c r="N95" s="237"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269</v>
      </c>
      <c r="AT95" s="226" t="s">
        <v>266</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270</v>
      </c>
      <c r="BM95" s="226" t="s">
        <v>2656</v>
      </c>
    </row>
    <row r="96" s="2" customFormat="1" ht="16.5" customHeight="1">
      <c r="A96" s="39"/>
      <c r="B96" s="40"/>
      <c r="C96" s="228" t="s">
        <v>217</v>
      </c>
      <c r="D96" s="228" t="s">
        <v>266</v>
      </c>
      <c r="E96" s="229" t="s">
        <v>2657</v>
      </c>
      <c r="F96" s="230" t="s">
        <v>2658</v>
      </c>
      <c r="G96" s="231" t="s">
        <v>220</v>
      </c>
      <c r="H96" s="232">
        <v>2</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275</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275</v>
      </c>
      <c r="BM96" s="226" t="s">
        <v>2659</v>
      </c>
    </row>
    <row r="97" s="2" customFormat="1" ht="16.5" customHeight="1">
      <c r="A97" s="39"/>
      <c r="B97" s="40"/>
      <c r="C97" s="228" t="s">
        <v>223</v>
      </c>
      <c r="D97" s="228" t="s">
        <v>266</v>
      </c>
      <c r="E97" s="229" t="s">
        <v>2660</v>
      </c>
      <c r="F97" s="230" t="s">
        <v>2661</v>
      </c>
      <c r="G97" s="231" t="s">
        <v>220</v>
      </c>
      <c r="H97" s="232">
        <v>2</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275</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275</v>
      </c>
      <c r="BM97" s="226" t="s">
        <v>2662</v>
      </c>
    </row>
    <row r="98" s="2" customFormat="1" ht="16.5" customHeight="1">
      <c r="A98" s="39"/>
      <c r="B98" s="40"/>
      <c r="C98" s="228" t="s">
        <v>227</v>
      </c>
      <c r="D98" s="228" t="s">
        <v>266</v>
      </c>
      <c r="E98" s="229" t="s">
        <v>2663</v>
      </c>
      <c r="F98" s="230" t="s">
        <v>2664</v>
      </c>
      <c r="G98" s="231" t="s">
        <v>220</v>
      </c>
      <c r="H98" s="232">
        <v>2</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275</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275</v>
      </c>
      <c r="BM98" s="226" t="s">
        <v>2665</v>
      </c>
    </row>
    <row r="99" s="2" customFormat="1" ht="16.5" customHeight="1">
      <c r="A99" s="39"/>
      <c r="B99" s="40"/>
      <c r="C99" s="228" t="s">
        <v>231</v>
      </c>
      <c r="D99" s="228" t="s">
        <v>266</v>
      </c>
      <c r="E99" s="229" t="s">
        <v>2666</v>
      </c>
      <c r="F99" s="230" t="s">
        <v>2667</v>
      </c>
      <c r="G99" s="231" t="s">
        <v>220</v>
      </c>
      <c r="H99" s="232">
        <v>2</v>
      </c>
      <c r="I99" s="233"/>
      <c r="J99" s="234">
        <f>ROUND(I99*H99,2)</f>
        <v>0</v>
      </c>
      <c r="K99" s="230" t="s">
        <v>199</v>
      </c>
      <c r="L99" s="235"/>
      <c r="M99" s="236" t="s">
        <v>44</v>
      </c>
      <c r="N99" s="237"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269</v>
      </c>
      <c r="AT99" s="226" t="s">
        <v>266</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270</v>
      </c>
      <c r="BM99" s="226" t="s">
        <v>2668</v>
      </c>
    </row>
    <row r="100" s="2" customFormat="1" ht="21.75" customHeight="1">
      <c r="A100" s="39"/>
      <c r="B100" s="40"/>
      <c r="C100" s="228" t="s">
        <v>235</v>
      </c>
      <c r="D100" s="228" t="s">
        <v>266</v>
      </c>
      <c r="E100" s="229" t="s">
        <v>2669</v>
      </c>
      <c r="F100" s="230" t="s">
        <v>2670</v>
      </c>
      <c r="G100" s="231" t="s">
        <v>389</v>
      </c>
      <c r="H100" s="232">
        <v>4</v>
      </c>
      <c r="I100" s="233"/>
      <c r="J100" s="234">
        <f>ROUND(I100*H100,2)</f>
        <v>0</v>
      </c>
      <c r="K100" s="230" t="s">
        <v>199</v>
      </c>
      <c r="L100" s="235"/>
      <c r="M100" s="236" t="s">
        <v>44</v>
      </c>
      <c r="N100" s="237"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275</v>
      </c>
      <c r="AT100" s="226" t="s">
        <v>266</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275</v>
      </c>
      <c r="BM100" s="226" t="s">
        <v>2671</v>
      </c>
    </row>
    <row r="101" s="12" customFormat="1" ht="25.92" customHeight="1">
      <c r="A101" s="12"/>
      <c r="B101" s="199"/>
      <c r="C101" s="200"/>
      <c r="D101" s="201" t="s">
        <v>81</v>
      </c>
      <c r="E101" s="202" t="s">
        <v>190</v>
      </c>
      <c r="F101" s="202" t="s">
        <v>2672</v>
      </c>
      <c r="G101" s="200"/>
      <c r="H101" s="200"/>
      <c r="I101" s="203"/>
      <c r="J101" s="204">
        <f>BK101</f>
        <v>0</v>
      </c>
      <c r="K101" s="200"/>
      <c r="L101" s="205"/>
      <c r="M101" s="206"/>
      <c r="N101" s="207"/>
      <c r="O101" s="207"/>
      <c r="P101" s="208">
        <f>SUM(P102:P113)</f>
        <v>0</v>
      </c>
      <c r="Q101" s="207"/>
      <c r="R101" s="208">
        <f>SUM(R102:R113)</f>
        <v>0</v>
      </c>
      <c r="S101" s="207"/>
      <c r="T101" s="209">
        <f>SUM(T102:T113)</f>
        <v>0</v>
      </c>
      <c r="U101" s="12"/>
      <c r="V101" s="12"/>
      <c r="W101" s="12"/>
      <c r="X101" s="12"/>
      <c r="Y101" s="12"/>
      <c r="Z101" s="12"/>
      <c r="AA101" s="12"/>
      <c r="AB101" s="12"/>
      <c r="AC101" s="12"/>
      <c r="AD101" s="12"/>
      <c r="AE101" s="12"/>
      <c r="AR101" s="210" t="s">
        <v>89</v>
      </c>
      <c r="AT101" s="211" t="s">
        <v>81</v>
      </c>
      <c r="AU101" s="211" t="s">
        <v>82</v>
      </c>
      <c r="AY101" s="210" t="s">
        <v>192</v>
      </c>
      <c r="BK101" s="212">
        <f>SUM(BK102:BK113)</f>
        <v>0</v>
      </c>
    </row>
    <row r="102" s="2" customFormat="1" ht="16.5" customHeight="1">
      <c r="A102" s="39"/>
      <c r="B102" s="40"/>
      <c r="C102" s="228" t="s">
        <v>239</v>
      </c>
      <c r="D102" s="228" t="s">
        <v>266</v>
      </c>
      <c r="E102" s="229" t="s">
        <v>2673</v>
      </c>
      <c r="F102" s="230" t="s">
        <v>2674</v>
      </c>
      <c r="G102" s="231" t="s">
        <v>198</v>
      </c>
      <c r="H102" s="232">
        <v>100</v>
      </c>
      <c r="I102" s="233"/>
      <c r="J102" s="234">
        <f>ROUND(I102*H102,2)</f>
        <v>0</v>
      </c>
      <c r="K102" s="230" t="s">
        <v>199</v>
      </c>
      <c r="L102" s="235"/>
      <c r="M102" s="236" t="s">
        <v>44</v>
      </c>
      <c r="N102" s="237"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269</v>
      </c>
      <c r="AT102" s="226" t="s">
        <v>266</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270</v>
      </c>
      <c r="BM102" s="226" t="s">
        <v>2675</v>
      </c>
    </row>
    <row r="103" s="2" customFormat="1">
      <c r="A103" s="39"/>
      <c r="B103" s="40"/>
      <c r="C103" s="41"/>
      <c r="D103" s="238" t="s">
        <v>478</v>
      </c>
      <c r="E103" s="41"/>
      <c r="F103" s="239" t="s">
        <v>2676</v>
      </c>
      <c r="G103" s="41"/>
      <c r="H103" s="41"/>
      <c r="I103" s="240"/>
      <c r="J103" s="41"/>
      <c r="K103" s="41"/>
      <c r="L103" s="45"/>
      <c r="M103" s="241"/>
      <c r="N103" s="242"/>
      <c r="O103" s="85"/>
      <c r="P103" s="85"/>
      <c r="Q103" s="85"/>
      <c r="R103" s="85"/>
      <c r="S103" s="85"/>
      <c r="T103" s="86"/>
      <c r="U103" s="39"/>
      <c r="V103" s="39"/>
      <c r="W103" s="39"/>
      <c r="X103" s="39"/>
      <c r="Y103" s="39"/>
      <c r="Z103" s="39"/>
      <c r="AA103" s="39"/>
      <c r="AB103" s="39"/>
      <c r="AC103" s="39"/>
      <c r="AD103" s="39"/>
      <c r="AE103" s="39"/>
      <c r="AT103" s="17" t="s">
        <v>478</v>
      </c>
      <c r="AU103" s="17" t="s">
        <v>89</v>
      </c>
    </row>
    <row r="104" s="2" customFormat="1" ht="16.5" customHeight="1">
      <c r="A104" s="39"/>
      <c r="B104" s="40"/>
      <c r="C104" s="228" t="s">
        <v>243</v>
      </c>
      <c r="D104" s="228" t="s">
        <v>266</v>
      </c>
      <c r="E104" s="229" t="s">
        <v>2677</v>
      </c>
      <c r="F104" s="230" t="s">
        <v>2678</v>
      </c>
      <c r="G104" s="231" t="s">
        <v>198</v>
      </c>
      <c r="H104" s="232">
        <v>100</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269</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270</v>
      </c>
      <c r="BM104" s="226" t="s">
        <v>2679</v>
      </c>
    </row>
    <row r="105" s="2" customFormat="1">
      <c r="A105" s="39"/>
      <c r="B105" s="40"/>
      <c r="C105" s="41"/>
      <c r="D105" s="238" t="s">
        <v>478</v>
      </c>
      <c r="E105" s="41"/>
      <c r="F105" s="239" t="s">
        <v>2680</v>
      </c>
      <c r="G105" s="41"/>
      <c r="H105" s="41"/>
      <c r="I105" s="240"/>
      <c r="J105" s="41"/>
      <c r="K105" s="41"/>
      <c r="L105" s="45"/>
      <c r="M105" s="241"/>
      <c r="N105" s="242"/>
      <c r="O105" s="85"/>
      <c r="P105" s="85"/>
      <c r="Q105" s="85"/>
      <c r="R105" s="85"/>
      <c r="S105" s="85"/>
      <c r="T105" s="86"/>
      <c r="U105" s="39"/>
      <c r="V105" s="39"/>
      <c r="W105" s="39"/>
      <c r="X105" s="39"/>
      <c r="Y105" s="39"/>
      <c r="Z105" s="39"/>
      <c r="AA105" s="39"/>
      <c r="AB105" s="39"/>
      <c r="AC105" s="39"/>
      <c r="AD105" s="39"/>
      <c r="AE105" s="39"/>
      <c r="AT105" s="17" t="s">
        <v>478</v>
      </c>
      <c r="AU105" s="17" t="s">
        <v>89</v>
      </c>
    </row>
    <row r="106" s="2" customFormat="1" ht="16.5" customHeight="1">
      <c r="A106" s="39"/>
      <c r="B106" s="40"/>
      <c r="C106" s="228" t="s">
        <v>247</v>
      </c>
      <c r="D106" s="228" t="s">
        <v>266</v>
      </c>
      <c r="E106" s="229" t="s">
        <v>2681</v>
      </c>
      <c r="F106" s="230" t="s">
        <v>2682</v>
      </c>
      <c r="G106" s="231" t="s">
        <v>198</v>
      </c>
      <c r="H106" s="232">
        <v>200</v>
      </c>
      <c r="I106" s="233"/>
      <c r="J106" s="234">
        <f>ROUND(I106*H106,2)</f>
        <v>0</v>
      </c>
      <c r="K106" s="230" t="s">
        <v>199</v>
      </c>
      <c r="L106" s="235"/>
      <c r="M106" s="236" t="s">
        <v>44</v>
      </c>
      <c r="N106" s="237"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269</v>
      </c>
      <c r="AT106" s="226" t="s">
        <v>266</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270</v>
      </c>
      <c r="BM106" s="226" t="s">
        <v>2683</v>
      </c>
    </row>
    <row r="107" s="2" customFormat="1">
      <c r="A107" s="39"/>
      <c r="B107" s="40"/>
      <c r="C107" s="41"/>
      <c r="D107" s="238" t="s">
        <v>478</v>
      </c>
      <c r="E107" s="41"/>
      <c r="F107" s="239" t="s">
        <v>2684</v>
      </c>
      <c r="G107" s="41"/>
      <c r="H107" s="41"/>
      <c r="I107" s="240"/>
      <c r="J107" s="41"/>
      <c r="K107" s="41"/>
      <c r="L107" s="45"/>
      <c r="M107" s="241"/>
      <c r="N107" s="242"/>
      <c r="O107" s="85"/>
      <c r="P107" s="85"/>
      <c r="Q107" s="85"/>
      <c r="R107" s="85"/>
      <c r="S107" s="85"/>
      <c r="T107" s="86"/>
      <c r="U107" s="39"/>
      <c r="V107" s="39"/>
      <c r="W107" s="39"/>
      <c r="X107" s="39"/>
      <c r="Y107" s="39"/>
      <c r="Z107" s="39"/>
      <c r="AA107" s="39"/>
      <c r="AB107" s="39"/>
      <c r="AC107" s="39"/>
      <c r="AD107" s="39"/>
      <c r="AE107" s="39"/>
      <c r="AT107" s="17" t="s">
        <v>478</v>
      </c>
      <c r="AU107" s="17" t="s">
        <v>89</v>
      </c>
    </row>
    <row r="108" s="2" customFormat="1" ht="21.75" customHeight="1">
      <c r="A108" s="39"/>
      <c r="B108" s="40"/>
      <c r="C108" s="228" t="s">
        <v>251</v>
      </c>
      <c r="D108" s="228" t="s">
        <v>266</v>
      </c>
      <c r="E108" s="229" t="s">
        <v>278</v>
      </c>
      <c r="F108" s="230" t="s">
        <v>279</v>
      </c>
      <c r="G108" s="231" t="s">
        <v>198</v>
      </c>
      <c r="H108" s="232">
        <v>200</v>
      </c>
      <c r="I108" s="233"/>
      <c r="J108" s="234">
        <f>ROUND(I108*H108,2)</f>
        <v>0</v>
      </c>
      <c r="K108" s="230" t="s">
        <v>199</v>
      </c>
      <c r="L108" s="235"/>
      <c r="M108" s="236" t="s">
        <v>44</v>
      </c>
      <c r="N108" s="237"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269</v>
      </c>
      <c r="AT108" s="226" t="s">
        <v>266</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270</v>
      </c>
      <c r="BM108" s="226" t="s">
        <v>2685</v>
      </c>
    </row>
    <row r="109" s="2" customFormat="1">
      <c r="A109" s="39"/>
      <c r="B109" s="40"/>
      <c r="C109" s="41"/>
      <c r="D109" s="238" t="s">
        <v>478</v>
      </c>
      <c r="E109" s="41"/>
      <c r="F109" s="239" t="s">
        <v>2686</v>
      </c>
      <c r="G109" s="41"/>
      <c r="H109" s="41"/>
      <c r="I109" s="240"/>
      <c r="J109" s="41"/>
      <c r="K109" s="41"/>
      <c r="L109" s="45"/>
      <c r="M109" s="241"/>
      <c r="N109" s="242"/>
      <c r="O109" s="85"/>
      <c r="P109" s="85"/>
      <c r="Q109" s="85"/>
      <c r="R109" s="85"/>
      <c r="S109" s="85"/>
      <c r="T109" s="86"/>
      <c r="U109" s="39"/>
      <c r="V109" s="39"/>
      <c r="W109" s="39"/>
      <c r="X109" s="39"/>
      <c r="Y109" s="39"/>
      <c r="Z109" s="39"/>
      <c r="AA109" s="39"/>
      <c r="AB109" s="39"/>
      <c r="AC109" s="39"/>
      <c r="AD109" s="39"/>
      <c r="AE109" s="39"/>
      <c r="AT109" s="17" t="s">
        <v>478</v>
      </c>
      <c r="AU109" s="17" t="s">
        <v>89</v>
      </c>
    </row>
    <row r="110" s="2" customFormat="1" ht="16.5" customHeight="1">
      <c r="A110" s="39"/>
      <c r="B110" s="40"/>
      <c r="C110" s="228" t="s">
        <v>8</v>
      </c>
      <c r="D110" s="228" t="s">
        <v>266</v>
      </c>
      <c r="E110" s="229" t="s">
        <v>2687</v>
      </c>
      <c r="F110" s="230" t="s">
        <v>2688</v>
      </c>
      <c r="G110" s="231" t="s">
        <v>198</v>
      </c>
      <c r="H110" s="232">
        <v>350</v>
      </c>
      <c r="I110" s="233"/>
      <c r="J110" s="234">
        <f>ROUND(I110*H110,2)</f>
        <v>0</v>
      </c>
      <c r="K110" s="230" t="s">
        <v>199</v>
      </c>
      <c r="L110" s="235"/>
      <c r="M110" s="236" t="s">
        <v>44</v>
      </c>
      <c r="N110" s="237"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269</v>
      </c>
      <c r="AT110" s="226" t="s">
        <v>266</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270</v>
      </c>
      <c r="BM110" s="226" t="s">
        <v>2689</v>
      </c>
    </row>
    <row r="111" s="2" customFormat="1">
      <c r="A111" s="39"/>
      <c r="B111" s="40"/>
      <c r="C111" s="41"/>
      <c r="D111" s="238" t="s">
        <v>478</v>
      </c>
      <c r="E111" s="41"/>
      <c r="F111" s="239" t="s">
        <v>2690</v>
      </c>
      <c r="G111" s="41"/>
      <c r="H111" s="41"/>
      <c r="I111" s="240"/>
      <c r="J111" s="41"/>
      <c r="K111" s="41"/>
      <c r="L111" s="45"/>
      <c r="M111" s="241"/>
      <c r="N111" s="242"/>
      <c r="O111" s="85"/>
      <c r="P111" s="85"/>
      <c r="Q111" s="85"/>
      <c r="R111" s="85"/>
      <c r="S111" s="85"/>
      <c r="T111" s="86"/>
      <c r="U111" s="39"/>
      <c r="V111" s="39"/>
      <c r="W111" s="39"/>
      <c r="X111" s="39"/>
      <c r="Y111" s="39"/>
      <c r="Z111" s="39"/>
      <c r="AA111" s="39"/>
      <c r="AB111" s="39"/>
      <c r="AC111" s="39"/>
      <c r="AD111" s="39"/>
      <c r="AE111" s="39"/>
      <c r="AT111" s="17" t="s">
        <v>478</v>
      </c>
      <c r="AU111" s="17" t="s">
        <v>89</v>
      </c>
    </row>
    <row r="112" s="2" customFormat="1" ht="16.5" customHeight="1">
      <c r="A112" s="39"/>
      <c r="B112" s="40"/>
      <c r="C112" s="228" t="s">
        <v>211</v>
      </c>
      <c r="D112" s="228" t="s">
        <v>266</v>
      </c>
      <c r="E112" s="229" t="s">
        <v>2691</v>
      </c>
      <c r="F112" s="230" t="s">
        <v>2692</v>
      </c>
      <c r="G112" s="231" t="s">
        <v>198</v>
      </c>
      <c r="H112" s="232">
        <v>910</v>
      </c>
      <c r="I112" s="233"/>
      <c r="J112" s="234">
        <f>ROUND(I112*H112,2)</f>
        <v>0</v>
      </c>
      <c r="K112" s="230" t="s">
        <v>199</v>
      </c>
      <c r="L112" s="235"/>
      <c r="M112" s="236" t="s">
        <v>44</v>
      </c>
      <c r="N112" s="237"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269</v>
      </c>
      <c r="AT112" s="226" t="s">
        <v>266</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270</v>
      </c>
      <c r="BM112" s="226" t="s">
        <v>2693</v>
      </c>
    </row>
    <row r="113" s="2" customFormat="1">
      <c r="A113" s="39"/>
      <c r="B113" s="40"/>
      <c r="C113" s="41"/>
      <c r="D113" s="238" t="s">
        <v>478</v>
      </c>
      <c r="E113" s="41"/>
      <c r="F113" s="239" t="s">
        <v>2680</v>
      </c>
      <c r="G113" s="41"/>
      <c r="H113" s="41"/>
      <c r="I113" s="240"/>
      <c r="J113" s="41"/>
      <c r="K113" s="41"/>
      <c r="L113" s="45"/>
      <c r="M113" s="241"/>
      <c r="N113" s="242"/>
      <c r="O113" s="85"/>
      <c r="P113" s="85"/>
      <c r="Q113" s="85"/>
      <c r="R113" s="85"/>
      <c r="S113" s="85"/>
      <c r="T113" s="86"/>
      <c r="U113" s="39"/>
      <c r="V113" s="39"/>
      <c r="W113" s="39"/>
      <c r="X113" s="39"/>
      <c r="Y113" s="39"/>
      <c r="Z113" s="39"/>
      <c r="AA113" s="39"/>
      <c r="AB113" s="39"/>
      <c r="AC113" s="39"/>
      <c r="AD113" s="39"/>
      <c r="AE113" s="39"/>
      <c r="AT113" s="17" t="s">
        <v>478</v>
      </c>
      <c r="AU113" s="17" t="s">
        <v>89</v>
      </c>
    </row>
    <row r="114" s="12" customFormat="1" ht="25.92" customHeight="1">
      <c r="A114" s="12"/>
      <c r="B114" s="199"/>
      <c r="C114" s="200"/>
      <c r="D114" s="201" t="s">
        <v>81</v>
      </c>
      <c r="E114" s="202" t="s">
        <v>2694</v>
      </c>
      <c r="F114" s="202" t="s">
        <v>2695</v>
      </c>
      <c r="G114" s="200"/>
      <c r="H114" s="200"/>
      <c r="I114" s="203"/>
      <c r="J114" s="204">
        <f>BK114</f>
        <v>0</v>
      </c>
      <c r="K114" s="200"/>
      <c r="L114" s="205"/>
      <c r="M114" s="206"/>
      <c r="N114" s="207"/>
      <c r="O114" s="207"/>
      <c r="P114" s="208">
        <f>SUM(P115:P120)</f>
        <v>0</v>
      </c>
      <c r="Q114" s="207"/>
      <c r="R114" s="208">
        <f>SUM(R115:R120)</f>
        <v>0</v>
      </c>
      <c r="S114" s="207"/>
      <c r="T114" s="209">
        <f>SUM(T115:T120)</f>
        <v>0</v>
      </c>
      <c r="U114" s="12"/>
      <c r="V114" s="12"/>
      <c r="W114" s="12"/>
      <c r="X114" s="12"/>
      <c r="Y114" s="12"/>
      <c r="Z114" s="12"/>
      <c r="AA114" s="12"/>
      <c r="AB114" s="12"/>
      <c r="AC114" s="12"/>
      <c r="AD114" s="12"/>
      <c r="AE114" s="12"/>
      <c r="AR114" s="210" t="s">
        <v>89</v>
      </c>
      <c r="AT114" s="211" t="s">
        <v>81</v>
      </c>
      <c r="AU114" s="211" t="s">
        <v>82</v>
      </c>
      <c r="AY114" s="210" t="s">
        <v>192</v>
      </c>
      <c r="BK114" s="212">
        <f>SUM(BK115:BK120)</f>
        <v>0</v>
      </c>
    </row>
    <row r="115" s="2" customFormat="1" ht="16.5" customHeight="1">
      <c r="A115" s="39"/>
      <c r="B115" s="40"/>
      <c r="C115" s="228" t="s">
        <v>261</v>
      </c>
      <c r="D115" s="228" t="s">
        <v>266</v>
      </c>
      <c r="E115" s="229" t="s">
        <v>1151</v>
      </c>
      <c r="F115" s="230" t="s">
        <v>1152</v>
      </c>
      <c r="G115" s="231" t="s">
        <v>198</v>
      </c>
      <c r="H115" s="232">
        <v>50</v>
      </c>
      <c r="I115" s="233"/>
      <c r="J115" s="234">
        <f>ROUND(I115*H115,2)</f>
        <v>0</v>
      </c>
      <c r="K115" s="230" t="s">
        <v>199</v>
      </c>
      <c r="L115" s="235"/>
      <c r="M115" s="236" t="s">
        <v>44</v>
      </c>
      <c r="N115" s="237"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269</v>
      </c>
      <c r="AT115" s="226" t="s">
        <v>266</v>
      </c>
      <c r="AU115" s="226" t="s">
        <v>89</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270</v>
      </c>
      <c r="BM115" s="226" t="s">
        <v>2696</v>
      </c>
    </row>
    <row r="116" s="2" customFormat="1" ht="16.5" customHeight="1">
      <c r="A116" s="39"/>
      <c r="B116" s="40"/>
      <c r="C116" s="228" t="s">
        <v>265</v>
      </c>
      <c r="D116" s="228" t="s">
        <v>266</v>
      </c>
      <c r="E116" s="229" t="s">
        <v>2697</v>
      </c>
      <c r="F116" s="230" t="s">
        <v>2698</v>
      </c>
      <c r="G116" s="231" t="s">
        <v>198</v>
      </c>
      <c r="H116" s="232">
        <v>20</v>
      </c>
      <c r="I116" s="233"/>
      <c r="J116" s="234">
        <f>ROUND(I116*H116,2)</f>
        <v>0</v>
      </c>
      <c r="K116" s="230" t="s">
        <v>199</v>
      </c>
      <c r="L116" s="235"/>
      <c r="M116" s="236" t="s">
        <v>44</v>
      </c>
      <c r="N116" s="237"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269</v>
      </c>
      <c r="AT116" s="226" t="s">
        <v>266</v>
      </c>
      <c r="AU116" s="226" t="s">
        <v>89</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270</v>
      </c>
      <c r="BM116" s="226" t="s">
        <v>2699</v>
      </c>
    </row>
    <row r="117" s="2" customFormat="1" ht="16.5" customHeight="1">
      <c r="A117" s="39"/>
      <c r="B117" s="40"/>
      <c r="C117" s="228" t="s">
        <v>272</v>
      </c>
      <c r="D117" s="228" t="s">
        <v>266</v>
      </c>
      <c r="E117" s="229" t="s">
        <v>1157</v>
      </c>
      <c r="F117" s="230" t="s">
        <v>1158</v>
      </c>
      <c r="G117" s="231" t="s">
        <v>220</v>
      </c>
      <c r="H117" s="232">
        <v>16</v>
      </c>
      <c r="I117" s="233"/>
      <c r="J117" s="234">
        <f>ROUND(I117*H117,2)</f>
        <v>0</v>
      </c>
      <c r="K117" s="230" t="s">
        <v>199</v>
      </c>
      <c r="L117" s="235"/>
      <c r="M117" s="236" t="s">
        <v>44</v>
      </c>
      <c r="N117" s="237"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269</v>
      </c>
      <c r="AT117" s="226" t="s">
        <v>266</v>
      </c>
      <c r="AU117" s="226" t="s">
        <v>89</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270</v>
      </c>
      <c r="BM117" s="226" t="s">
        <v>2700</v>
      </c>
    </row>
    <row r="118" s="2" customFormat="1" ht="16.5" customHeight="1">
      <c r="A118" s="39"/>
      <c r="B118" s="40"/>
      <c r="C118" s="228" t="s">
        <v>277</v>
      </c>
      <c r="D118" s="228" t="s">
        <v>266</v>
      </c>
      <c r="E118" s="229" t="s">
        <v>2701</v>
      </c>
      <c r="F118" s="230" t="s">
        <v>2702</v>
      </c>
      <c r="G118" s="231" t="s">
        <v>220</v>
      </c>
      <c r="H118" s="232">
        <v>13</v>
      </c>
      <c r="I118" s="233"/>
      <c r="J118" s="234">
        <f>ROUND(I118*H118,2)</f>
        <v>0</v>
      </c>
      <c r="K118" s="230" t="s">
        <v>199</v>
      </c>
      <c r="L118" s="235"/>
      <c r="M118" s="236" t="s">
        <v>44</v>
      </c>
      <c r="N118" s="237" t="s">
        <v>53</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269</v>
      </c>
      <c r="AT118" s="226" t="s">
        <v>266</v>
      </c>
      <c r="AU118" s="226" t="s">
        <v>89</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270</v>
      </c>
      <c r="BM118" s="226" t="s">
        <v>2703</v>
      </c>
    </row>
    <row r="119" s="2" customFormat="1" ht="16.5" customHeight="1">
      <c r="A119" s="39"/>
      <c r="B119" s="40"/>
      <c r="C119" s="228" t="s">
        <v>7</v>
      </c>
      <c r="D119" s="228" t="s">
        <v>266</v>
      </c>
      <c r="E119" s="229" t="s">
        <v>1154</v>
      </c>
      <c r="F119" s="230" t="s">
        <v>1155</v>
      </c>
      <c r="G119" s="231" t="s">
        <v>220</v>
      </c>
      <c r="H119" s="232">
        <v>20</v>
      </c>
      <c r="I119" s="233"/>
      <c r="J119" s="234">
        <f>ROUND(I119*H119,2)</f>
        <v>0</v>
      </c>
      <c r="K119" s="230" t="s">
        <v>199</v>
      </c>
      <c r="L119" s="235"/>
      <c r="M119" s="236" t="s">
        <v>44</v>
      </c>
      <c r="N119" s="237"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269</v>
      </c>
      <c r="AT119" s="226" t="s">
        <v>266</v>
      </c>
      <c r="AU119" s="226" t="s">
        <v>89</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270</v>
      </c>
      <c r="BM119" s="226" t="s">
        <v>2704</v>
      </c>
    </row>
    <row r="120" s="2" customFormat="1">
      <c r="A120" s="39"/>
      <c r="B120" s="40"/>
      <c r="C120" s="41"/>
      <c r="D120" s="238" t="s">
        <v>478</v>
      </c>
      <c r="E120" s="41"/>
      <c r="F120" s="239" t="s">
        <v>2705</v>
      </c>
      <c r="G120" s="41"/>
      <c r="H120" s="41"/>
      <c r="I120" s="240"/>
      <c r="J120" s="41"/>
      <c r="K120" s="41"/>
      <c r="L120" s="45"/>
      <c r="M120" s="241"/>
      <c r="N120" s="242"/>
      <c r="O120" s="85"/>
      <c r="P120" s="85"/>
      <c r="Q120" s="85"/>
      <c r="R120" s="85"/>
      <c r="S120" s="85"/>
      <c r="T120" s="86"/>
      <c r="U120" s="39"/>
      <c r="V120" s="39"/>
      <c r="W120" s="39"/>
      <c r="X120" s="39"/>
      <c r="Y120" s="39"/>
      <c r="Z120" s="39"/>
      <c r="AA120" s="39"/>
      <c r="AB120" s="39"/>
      <c r="AC120" s="39"/>
      <c r="AD120" s="39"/>
      <c r="AE120" s="39"/>
      <c r="AT120" s="17" t="s">
        <v>478</v>
      </c>
      <c r="AU120" s="17" t="s">
        <v>89</v>
      </c>
    </row>
    <row r="121" s="12" customFormat="1" ht="25.92" customHeight="1">
      <c r="A121" s="12"/>
      <c r="B121" s="199"/>
      <c r="C121" s="200"/>
      <c r="D121" s="201" t="s">
        <v>81</v>
      </c>
      <c r="E121" s="202" t="s">
        <v>2706</v>
      </c>
      <c r="F121" s="202" t="s">
        <v>2707</v>
      </c>
      <c r="G121" s="200"/>
      <c r="H121" s="200"/>
      <c r="I121" s="203"/>
      <c r="J121" s="204">
        <f>BK121</f>
        <v>0</v>
      </c>
      <c r="K121" s="200"/>
      <c r="L121" s="205"/>
      <c r="M121" s="206"/>
      <c r="N121" s="207"/>
      <c r="O121" s="207"/>
      <c r="P121" s="208">
        <f>SUM(P122:P127)</f>
        <v>0</v>
      </c>
      <c r="Q121" s="207"/>
      <c r="R121" s="208">
        <f>SUM(R122:R127)</f>
        <v>0</v>
      </c>
      <c r="S121" s="207"/>
      <c r="T121" s="209">
        <f>SUM(T122:T127)</f>
        <v>0</v>
      </c>
      <c r="U121" s="12"/>
      <c r="V121" s="12"/>
      <c r="W121" s="12"/>
      <c r="X121" s="12"/>
      <c r="Y121" s="12"/>
      <c r="Z121" s="12"/>
      <c r="AA121" s="12"/>
      <c r="AB121" s="12"/>
      <c r="AC121" s="12"/>
      <c r="AD121" s="12"/>
      <c r="AE121" s="12"/>
      <c r="AR121" s="210" t="s">
        <v>89</v>
      </c>
      <c r="AT121" s="211" t="s">
        <v>81</v>
      </c>
      <c r="AU121" s="211" t="s">
        <v>82</v>
      </c>
      <c r="AY121" s="210" t="s">
        <v>192</v>
      </c>
      <c r="BK121" s="212">
        <f>SUM(BK122:BK127)</f>
        <v>0</v>
      </c>
    </row>
    <row r="122" s="2" customFormat="1" ht="16.5" customHeight="1">
      <c r="A122" s="39"/>
      <c r="B122" s="40"/>
      <c r="C122" s="228" t="s">
        <v>284</v>
      </c>
      <c r="D122" s="228" t="s">
        <v>266</v>
      </c>
      <c r="E122" s="229" t="s">
        <v>2708</v>
      </c>
      <c r="F122" s="230" t="s">
        <v>2709</v>
      </c>
      <c r="G122" s="231" t="s">
        <v>198</v>
      </c>
      <c r="H122" s="232">
        <v>220</v>
      </c>
      <c r="I122" s="233"/>
      <c r="J122" s="234">
        <f>ROUND(I122*H122,2)</f>
        <v>0</v>
      </c>
      <c r="K122" s="230" t="s">
        <v>199</v>
      </c>
      <c r="L122" s="235"/>
      <c r="M122" s="236" t="s">
        <v>44</v>
      </c>
      <c r="N122" s="237"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269</v>
      </c>
      <c r="AT122" s="226" t="s">
        <v>266</v>
      </c>
      <c r="AU122" s="226" t="s">
        <v>89</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270</v>
      </c>
      <c r="BM122" s="226" t="s">
        <v>2710</v>
      </c>
    </row>
    <row r="123" s="2" customFormat="1" ht="21.75" customHeight="1">
      <c r="A123" s="39"/>
      <c r="B123" s="40"/>
      <c r="C123" s="228" t="s">
        <v>288</v>
      </c>
      <c r="D123" s="228" t="s">
        <v>266</v>
      </c>
      <c r="E123" s="229" t="s">
        <v>2711</v>
      </c>
      <c r="F123" s="230" t="s">
        <v>2712</v>
      </c>
      <c r="G123" s="231" t="s">
        <v>198</v>
      </c>
      <c r="H123" s="232">
        <v>1100</v>
      </c>
      <c r="I123" s="233"/>
      <c r="J123" s="234">
        <f>ROUND(I123*H123,2)</f>
        <v>0</v>
      </c>
      <c r="K123" s="230" t="s">
        <v>199</v>
      </c>
      <c r="L123" s="235"/>
      <c r="M123" s="236" t="s">
        <v>44</v>
      </c>
      <c r="N123" s="237"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269</v>
      </c>
      <c r="AT123" s="226" t="s">
        <v>266</v>
      </c>
      <c r="AU123" s="226" t="s">
        <v>89</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270</v>
      </c>
      <c r="BM123" s="226" t="s">
        <v>2713</v>
      </c>
    </row>
    <row r="124" s="2" customFormat="1" ht="16.5" customHeight="1">
      <c r="A124" s="39"/>
      <c r="B124" s="40"/>
      <c r="C124" s="228" t="s">
        <v>292</v>
      </c>
      <c r="D124" s="228" t="s">
        <v>266</v>
      </c>
      <c r="E124" s="229" t="s">
        <v>398</v>
      </c>
      <c r="F124" s="230" t="s">
        <v>399</v>
      </c>
      <c r="G124" s="231" t="s">
        <v>198</v>
      </c>
      <c r="H124" s="232">
        <v>950</v>
      </c>
      <c r="I124" s="233"/>
      <c r="J124" s="234">
        <f>ROUND(I124*H124,2)</f>
        <v>0</v>
      </c>
      <c r="K124" s="230" t="s">
        <v>199</v>
      </c>
      <c r="L124" s="235"/>
      <c r="M124" s="236" t="s">
        <v>44</v>
      </c>
      <c r="N124" s="237"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269</v>
      </c>
      <c r="AT124" s="226" t="s">
        <v>266</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270</v>
      </c>
      <c r="BM124" s="226" t="s">
        <v>2714</v>
      </c>
    </row>
    <row r="125" s="2" customFormat="1" ht="16.5" customHeight="1">
      <c r="A125" s="39"/>
      <c r="B125" s="40"/>
      <c r="C125" s="228" t="s">
        <v>296</v>
      </c>
      <c r="D125" s="228" t="s">
        <v>266</v>
      </c>
      <c r="E125" s="229" t="s">
        <v>2715</v>
      </c>
      <c r="F125" s="230" t="s">
        <v>2716</v>
      </c>
      <c r="G125" s="231" t="s">
        <v>220</v>
      </c>
      <c r="H125" s="232">
        <v>8</v>
      </c>
      <c r="I125" s="233"/>
      <c r="J125" s="234">
        <f>ROUND(I125*H125,2)</f>
        <v>0</v>
      </c>
      <c r="K125" s="230" t="s">
        <v>199</v>
      </c>
      <c r="L125" s="235"/>
      <c r="M125" s="236" t="s">
        <v>44</v>
      </c>
      <c r="N125" s="237"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269</v>
      </c>
      <c r="AT125" s="226" t="s">
        <v>266</v>
      </c>
      <c r="AU125" s="226" t="s">
        <v>89</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270</v>
      </c>
      <c r="BM125" s="226" t="s">
        <v>2717</v>
      </c>
    </row>
    <row r="126" s="2" customFormat="1" ht="16.5" customHeight="1">
      <c r="A126" s="39"/>
      <c r="B126" s="40"/>
      <c r="C126" s="228" t="s">
        <v>300</v>
      </c>
      <c r="D126" s="228" t="s">
        <v>266</v>
      </c>
      <c r="E126" s="229" t="s">
        <v>2718</v>
      </c>
      <c r="F126" s="230" t="s">
        <v>2719</v>
      </c>
      <c r="G126" s="231" t="s">
        <v>220</v>
      </c>
      <c r="H126" s="232">
        <v>4</v>
      </c>
      <c r="I126" s="233"/>
      <c r="J126" s="234">
        <f>ROUND(I126*H126,2)</f>
        <v>0</v>
      </c>
      <c r="K126" s="230" t="s">
        <v>199</v>
      </c>
      <c r="L126" s="235"/>
      <c r="M126" s="236" t="s">
        <v>44</v>
      </c>
      <c r="N126" s="237"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269</v>
      </c>
      <c r="AT126" s="226" t="s">
        <v>266</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270</v>
      </c>
      <c r="BM126" s="226" t="s">
        <v>2720</v>
      </c>
    </row>
    <row r="127" s="2" customFormat="1" ht="16.5" customHeight="1">
      <c r="A127" s="39"/>
      <c r="B127" s="40"/>
      <c r="C127" s="228" t="s">
        <v>304</v>
      </c>
      <c r="D127" s="228" t="s">
        <v>266</v>
      </c>
      <c r="E127" s="229" t="s">
        <v>402</v>
      </c>
      <c r="F127" s="230" t="s">
        <v>403</v>
      </c>
      <c r="G127" s="231" t="s">
        <v>220</v>
      </c>
      <c r="H127" s="232">
        <v>475</v>
      </c>
      <c r="I127" s="233"/>
      <c r="J127" s="234">
        <f>ROUND(I127*H127,2)</f>
        <v>0</v>
      </c>
      <c r="K127" s="230" t="s">
        <v>199</v>
      </c>
      <c r="L127" s="235"/>
      <c r="M127" s="236" t="s">
        <v>44</v>
      </c>
      <c r="N127" s="237"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269</v>
      </c>
      <c r="AT127" s="226" t="s">
        <v>266</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270</v>
      </c>
      <c r="BM127" s="226" t="s">
        <v>2721</v>
      </c>
    </row>
    <row r="128" s="12" customFormat="1" ht="25.92" customHeight="1">
      <c r="A128" s="12"/>
      <c r="B128" s="199"/>
      <c r="C128" s="200"/>
      <c r="D128" s="201" t="s">
        <v>81</v>
      </c>
      <c r="E128" s="202" t="s">
        <v>2722</v>
      </c>
      <c r="F128" s="202" t="s">
        <v>2490</v>
      </c>
      <c r="G128" s="200"/>
      <c r="H128" s="200"/>
      <c r="I128" s="203"/>
      <c r="J128" s="204">
        <f>BK128</f>
        <v>0</v>
      </c>
      <c r="K128" s="200"/>
      <c r="L128" s="205"/>
      <c r="M128" s="206"/>
      <c r="N128" s="207"/>
      <c r="O128" s="207"/>
      <c r="P128" s="208">
        <f>P129+P139+P150</f>
        <v>0</v>
      </c>
      <c r="Q128" s="207"/>
      <c r="R128" s="208">
        <f>R129+R139+R150</f>
        <v>0</v>
      </c>
      <c r="S128" s="207"/>
      <c r="T128" s="209">
        <f>T129+T139+T150</f>
        <v>0</v>
      </c>
      <c r="U128" s="12"/>
      <c r="V128" s="12"/>
      <c r="W128" s="12"/>
      <c r="X128" s="12"/>
      <c r="Y128" s="12"/>
      <c r="Z128" s="12"/>
      <c r="AA128" s="12"/>
      <c r="AB128" s="12"/>
      <c r="AC128" s="12"/>
      <c r="AD128" s="12"/>
      <c r="AE128" s="12"/>
      <c r="AR128" s="210" t="s">
        <v>89</v>
      </c>
      <c r="AT128" s="211" t="s">
        <v>81</v>
      </c>
      <c r="AU128" s="211" t="s">
        <v>82</v>
      </c>
      <c r="AY128" s="210" t="s">
        <v>192</v>
      </c>
      <c r="BK128" s="212">
        <f>BK129+BK139+BK150</f>
        <v>0</v>
      </c>
    </row>
    <row r="129" s="12" customFormat="1" ht="22.8" customHeight="1">
      <c r="A129" s="12"/>
      <c r="B129" s="199"/>
      <c r="C129" s="200"/>
      <c r="D129" s="201" t="s">
        <v>81</v>
      </c>
      <c r="E129" s="213" t="s">
        <v>2491</v>
      </c>
      <c r="F129" s="213" t="s">
        <v>2707</v>
      </c>
      <c r="G129" s="200"/>
      <c r="H129" s="200"/>
      <c r="I129" s="203"/>
      <c r="J129" s="214">
        <f>BK129</f>
        <v>0</v>
      </c>
      <c r="K129" s="200"/>
      <c r="L129" s="205"/>
      <c r="M129" s="206"/>
      <c r="N129" s="207"/>
      <c r="O129" s="207"/>
      <c r="P129" s="208">
        <f>SUM(P130:P138)</f>
        <v>0</v>
      </c>
      <c r="Q129" s="207"/>
      <c r="R129" s="208">
        <f>SUM(R130:R138)</f>
        <v>0</v>
      </c>
      <c r="S129" s="207"/>
      <c r="T129" s="209">
        <f>SUM(T130:T138)</f>
        <v>0</v>
      </c>
      <c r="U129" s="12"/>
      <c r="V129" s="12"/>
      <c r="W129" s="12"/>
      <c r="X129" s="12"/>
      <c r="Y129" s="12"/>
      <c r="Z129" s="12"/>
      <c r="AA129" s="12"/>
      <c r="AB129" s="12"/>
      <c r="AC129" s="12"/>
      <c r="AD129" s="12"/>
      <c r="AE129" s="12"/>
      <c r="AR129" s="210" t="s">
        <v>89</v>
      </c>
      <c r="AT129" s="211" t="s">
        <v>81</v>
      </c>
      <c r="AU129" s="211" t="s">
        <v>89</v>
      </c>
      <c r="AY129" s="210" t="s">
        <v>192</v>
      </c>
      <c r="BK129" s="212">
        <f>SUM(BK130:BK138)</f>
        <v>0</v>
      </c>
    </row>
    <row r="130" s="2" customFormat="1" ht="16.5" customHeight="1">
      <c r="A130" s="39"/>
      <c r="B130" s="40"/>
      <c r="C130" s="215" t="s">
        <v>308</v>
      </c>
      <c r="D130" s="215" t="s">
        <v>195</v>
      </c>
      <c r="E130" s="216" t="s">
        <v>2723</v>
      </c>
      <c r="F130" s="217" t="s">
        <v>2724</v>
      </c>
      <c r="G130" s="218" t="s">
        <v>198</v>
      </c>
      <c r="H130" s="219">
        <v>950</v>
      </c>
      <c r="I130" s="220"/>
      <c r="J130" s="221">
        <f>ROUND(I130*H130,2)</f>
        <v>0</v>
      </c>
      <c r="K130" s="217" t="s">
        <v>199</v>
      </c>
      <c r="L130" s="45"/>
      <c r="M130" s="222" t="s">
        <v>44</v>
      </c>
      <c r="N130" s="223"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89</v>
      </c>
      <c r="AT130" s="226" t="s">
        <v>195</v>
      </c>
      <c r="AU130" s="226" t="s">
        <v>91</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89</v>
      </c>
      <c r="BM130" s="226" t="s">
        <v>2725</v>
      </c>
    </row>
    <row r="131" s="2" customFormat="1">
      <c r="A131" s="39"/>
      <c r="B131" s="40"/>
      <c r="C131" s="41"/>
      <c r="D131" s="238" t="s">
        <v>478</v>
      </c>
      <c r="E131" s="41"/>
      <c r="F131" s="239" t="s">
        <v>2726</v>
      </c>
      <c r="G131" s="41"/>
      <c r="H131" s="41"/>
      <c r="I131" s="240"/>
      <c r="J131" s="41"/>
      <c r="K131" s="41"/>
      <c r="L131" s="45"/>
      <c r="M131" s="241"/>
      <c r="N131" s="242"/>
      <c r="O131" s="85"/>
      <c r="P131" s="85"/>
      <c r="Q131" s="85"/>
      <c r="R131" s="85"/>
      <c r="S131" s="85"/>
      <c r="T131" s="86"/>
      <c r="U131" s="39"/>
      <c r="V131" s="39"/>
      <c r="W131" s="39"/>
      <c r="X131" s="39"/>
      <c r="Y131" s="39"/>
      <c r="Z131" s="39"/>
      <c r="AA131" s="39"/>
      <c r="AB131" s="39"/>
      <c r="AC131" s="39"/>
      <c r="AD131" s="39"/>
      <c r="AE131" s="39"/>
      <c r="AT131" s="17" t="s">
        <v>478</v>
      </c>
      <c r="AU131" s="17" t="s">
        <v>91</v>
      </c>
    </row>
    <row r="132" s="2" customFormat="1" ht="16.5" customHeight="1">
      <c r="A132" s="39"/>
      <c r="B132" s="40"/>
      <c r="C132" s="215" t="s">
        <v>312</v>
      </c>
      <c r="D132" s="215" t="s">
        <v>195</v>
      </c>
      <c r="E132" s="216" t="s">
        <v>2727</v>
      </c>
      <c r="F132" s="217" t="s">
        <v>2728</v>
      </c>
      <c r="G132" s="218" t="s">
        <v>198</v>
      </c>
      <c r="H132" s="219">
        <v>1100</v>
      </c>
      <c r="I132" s="220"/>
      <c r="J132" s="221">
        <f>ROUND(I132*H132,2)</f>
        <v>0</v>
      </c>
      <c r="K132" s="217" t="s">
        <v>199</v>
      </c>
      <c r="L132" s="45"/>
      <c r="M132" s="222" t="s">
        <v>44</v>
      </c>
      <c r="N132" s="223"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89</v>
      </c>
      <c r="AT132" s="226" t="s">
        <v>195</v>
      </c>
      <c r="AU132" s="226" t="s">
        <v>91</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89</v>
      </c>
      <c r="BM132" s="226" t="s">
        <v>2729</v>
      </c>
    </row>
    <row r="133" s="2" customFormat="1" ht="16.5" customHeight="1">
      <c r="A133" s="39"/>
      <c r="B133" s="40"/>
      <c r="C133" s="215" t="s">
        <v>316</v>
      </c>
      <c r="D133" s="215" t="s">
        <v>195</v>
      </c>
      <c r="E133" s="216" t="s">
        <v>2730</v>
      </c>
      <c r="F133" s="217" t="s">
        <v>2731</v>
      </c>
      <c r="G133" s="218" t="s">
        <v>198</v>
      </c>
      <c r="H133" s="219">
        <v>150</v>
      </c>
      <c r="I133" s="220"/>
      <c r="J133" s="221">
        <f>ROUND(I133*H133,2)</f>
        <v>0</v>
      </c>
      <c r="K133" s="217" t="s">
        <v>199</v>
      </c>
      <c r="L133" s="45"/>
      <c r="M133" s="222" t="s">
        <v>44</v>
      </c>
      <c r="N133" s="223" t="s">
        <v>53</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211</v>
      </c>
      <c r="AT133" s="226" t="s">
        <v>195</v>
      </c>
      <c r="AU133" s="226" t="s">
        <v>91</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211</v>
      </c>
      <c r="BM133" s="226" t="s">
        <v>2732</v>
      </c>
    </row>
    <row r="134" s="2" customFormat="1">
      <c r="A134" s="39"/>
      <c r="B134" s="40"/>
      <c r="C134" s="41"/>
      <c r="D134" s="238" t="s">
        <v>478</v>
      </c>
      <c r="E134" s="41"/>
      <c r="F134" s="239" t="s">
        <v>2733</v>
      </c>
      <c r="G134" s="41"/>
      <c r="H134" s="41"/>
      <c r="I134" s="240"/>
      <c r="J134" s="41"/>
      <c r="K134" s="41"/>
      <c r="L134" s="45"/>
      <c r="M134" s="241"/>
      <c r="N134" s="242"/>
      <c r="O134" s="85"/>
      <c r="P134" s="85"/>
      <c r="Q134" s="85"/>
      <c r="R134" s="85"/>
      <c r="S134" s="85"/>
      <c r="T134" s="86"/>
      <c r="U134" s="39"/>
      <c r="V134" s="39"/>
      <c r="W134" s="39"/>
      <c r="X134" s="39"/>
      <c r="Y134" s="39"/>
      <c r="Z134" s="39"/>
      <c r="AA134" s="39"/>
      <c r="AB134" s="39"/>
      <c r="AC134" s="39"/>
      <c r="AD134" s="39"/>
      <c r="AE134" s="39"/>
      <c r="AT134" s="17" t="s">
        <v>478</v>
      </c>
      <c r="AU134" s="17" t="s">
        <v>91</v>
      </c>
    </row>
    <row r="135" s="2" customFormat="1" ht="24.15" customHeight="1">
      <c r="A135" s="39"/>
      <c r="B135" s="40"/>
      <c r="C135" s="215" t="s">
        <v>320</v>
      </c>
      <c r="D135" s="215" t="s">
        <v>195</v>
      </c>
      <c r="E135" s="216" t="s">
        <v>1160</v>
      </c>
      <c r="F135" s="217" t="s">
        <v>1161</v>
      </c>
      <c r="G135" s="218" t="s">
        <v>220</v>
      </c>
      <c r="H135" s="219">
        <v>20</v>
      </c>
      <c r="I135" s="220"/>
      <c r="J135" s="221">
        <f>ROUND(I135*H135,2)</f>
        <v>0</v>
      </c>
      <c r="K135" s="217" t="s">
        <v>199</v>
      </c>
      <c r="L135" s="45"/>
      <c r="M135" s="222" t="s">
        <v>44</v>
      </c>
      <c r="N135" s="223"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200</v>
      </c>
      <c r="AT135" s="226" t="s">
        <v>195</v>
      </c>
      <c r="AU135" s="226" t="s">
        <v>91</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200</v>
      </c>
      <c r="BM135" s="226" t="s">
        <v>2734</v>
      </c>
    </row>
    <row r="136" s="2" customFormat="1">
      <c r="A136" s="39"/>
      <c r="B136" s="40"/>
      <c r="C136" s="41"/>
      <c r="D136" s="238" t="s">
        <v>478</v>
      </c>
      <c r="E136" s="41"/>
      <c r="F136" s="239" t="s">
        <v>2705</v>
      </c>
      <c r="G136" s="41"/>
      <c r="H136" s="41"/>
      <c r="I136" s="240"/>
      <c r="J136" s="41"/>
      <c r="K136" s="41"/>
      <c r="L136" s="45"/>
      <c r="M136" s="241"/>
      <c r="N136" s="242"/>
      <c r="O136" s="85"/>
      <c r="P136" s="85"/>
      <c r="Q136" s="85"/>
      <c r="R136" s="85"/>
      <c r="S136" s="85"/>
      <c r="T136" s="86"/>
      <c r="U136" s="39"/>
      <c r="V136" s="39"/>
      <c r="W136" s="39"/>
      <c r="X136" s="39"/>
      <c r="Y136" s="39"/>
      <c r="Z136" s="39"/>
      <c r="AA136" s="39"/>
      <c r="AB136" s="39"/>
      <c r="AC136" s="39"/>
      <c r="AD136" s="39"/>
      <c r="AE136" s="39"/>
      <c r="AT136" s="17" t="s">
        <v>478</v>
      </c>
      <c r="AU136" s="17" t="s">
        <v>91</v>
      </c>
    </row>
    <row r="137" s="2" customFormat="1" ht="16.5" customHeight="1">
      <c r="A137" s="39"/>
      <c r="B137" s="40"/>
      <c r="C137" s="215" t="s">
        <v>324</v>
      </c>
      <c r="D137" s="215" t="s">
        <v>195</v>
      </c>
      <c r="E137" s="216" t="s">
        <v>2735</v>
      </c>
      <c r="F137" s="217" t="s">
        <v>2736</v>
      </c>
      <c r="G137" s="218" t="s">
        <v>220</v>
      </c>
      <c r="H137" s="219">
        <v>13</v>
      </c>
      <c r="I137" s="220"/>
      <c r="J137" s="221">
        <f>ROUND(I137*H137,2)</f>
        <v>0</v>
      </c>
      <c r="K137" s="217" t="s">
        <v>199</v>
      </c>
      <c r="L137" s="45"/>
      <c r="M137" s="222" t="s">
        <v>44</v>
      </c>
      <c r="N137" s="223" t="s">
        <v>53</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200</v>
      </c>
      <c r="AT137" s="226" t="s">
        <v>195</v>
      </c>
      <c r="AU137" s="226" t="s">
        <v>91</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200</v>
      </c>
      <c r="BM137" s="226" t="s">
        <v>2737</v>
      </c>
    </row>
    <row r="138" s="2" customFormat="1" ht="16.5" customHeight="1">
      <c r="A138" s="39"/>
      <c r="B138" s="40"/>
      <c r="C138" s="215" t="s">
        <v>328</v>
      </c>
      <c r="D138" s="215" t="s">
        <v>195</v>
      </c>
      <c r="E138" s="216" t="s">
        <v>2738</v>
      </c>
      <c r="F138" s="217" t="s">
        <v>2739</v>
      </c>
      <c r="G138" s="218" t="s">
        <v>220</v>
      </c>
      <c r="H138" s="219">
        <v>16</v>
      </c>
      <c r="I138" s="220"/>
      <c r="J138" s="221">
        <f>ROUND(I138*H138,2)</f>
        <v>0</v>
      </c>
      <c r="K138" s="217" t="s">
        <v>199</v>
      </c>
      <c r="L138" s="45"/>
      <c r="M138" s="222" t="s">
        <v>44</v>
      </c>
      <c r="N138" s="223"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200</v>
      </c>
      <c r="AT138" s="226" t="s">
        <v>195</v>
      </c>
      <c r="AU138" s="226" t="s">
        <v>91</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200</v>
      </c>
      <c r="BM138" s="226" t="s">
        <v>2740</v>
      </c>
    </row>
    <row r="139" s="12" customFormat="1" ht="22.8" customHeight="1">
      <c r="A139" s="12"/>
      <c r="B139" s="199"/>
      <c r="C139" s="200"/>
      <c r="D139" s="201" t="s">
        <v>81</v>
      </c>
      <c r="E139" s="213" t="s">
        <v>2548</v>
      </c>
      <c r="F139" s="213" t="s">
        <v>2672</v>
      </c>
      <c r="G139" s="200"/>
      <c r="H139" s="200"/>
      <c r="I139" s="203"/>
      <c r="J139" s="214">
        <f>BK139</f>
        <v>0</v>
      </c>
      <c r="K139" s="200"/>
      <c r="L139" s="205"/>
      <c r="M139" s="206"/>
      <c r="N139" s="207"/>
      <c r="O139" s="207"/>
      <c r="P139" s="208">
        <f>SUM(P140:P149)</f>
        <v>0</v>
      </c>
      <c r="Q139" s="207"/>
      <c r="R139" s="208">
        <f>SUM(R140:R149)</f>
        <v>0</v>
      </c>
      <c r="S139" s="207"/>
      <c r="T139" s="209">
        <f>SUM(T140:T149)</f>
        <v>0</v>
      </c>
      <c r="U139" s="12"/>
      <c r="V139" s="12"/>
      <c r="W139" s="12"/>
      <c r="X139" s="12"/>
      <c r="Y139" s="12"/>
      <c r="Z139" s="12"/>
      <c r="AA139" s="12"/>
      <c r="AB139" s="12"/>
      <c r="AC139" s="12"/>
      <c r="AD139" s="12"/>
      <c r="AE139" s="12"/>
      <c r="AR139" s="210" t="s">
        <v>89</v>
      </c>
      <c r="AT139" s="211" t="s">
        <v>81</v>
      </c>
      <c r="AU139" s="211" t="s">
        <v>89</v>
      </c>
      <c r="AY139" s="210" t="s">
        <v>192</v>
      </c>
      <c r="BK139" s="212">
        <f>SUM(BK140:BK149)</f>
        <v>0</v>
      </c>
    </row>
    <row r="140" s="2" customFormat="1" ht="21.75" customHeight="1">
      <c r="A140" s="39"/>
      <c r="B140" s="40"/>
      <c r="C140" s="215" t="s">
        <v>332</v>
      </c>
      <c r="D140" s="215" t="s">
        <v>195</v>
      </c>
      <c r="E140" s="216" t="s">
        <v>2741</v>
      </c>
      <c r="F140" s="217" t="s">
        <v>2742</v>
      </c>
      <c r="G140" s="218" t="s">
        <v>198</v>
      </c>
      <c r="H140" s="219">
        <v>350</v>
      </c>
      <c r="I140" s="220"/>
      <c r="J140" s="221">
        <f>ROUND(I140*H140,2)</f>
        <v>0</v>
      </c>
      <c r="K140" s="217" t="s">
        <v>199</v>
      </c>
      <c r="L140" s="45"/>
      <c r="M140" s="222" t="s">
        <v>44</v>
      </c>
      <c r="N140" s="223" t="s">
        <v>53</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200</v>
      </c>
      <c r="AT140" s="226" t="s">
        <v>195</v>
      </c>
      <c r="AU140" s="226" t="s">
        <v>91</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200</v>
      </c>
      <c r="BM140" s="226" t="s">
        <v>2743</v>
      </c>
    </row>
    <row r="141" s="2" customFormat="1" ht="21.75" customHeight="1">
      <c r="A141" s="39"/>
      <c r="B141" s="40"/>
      <c r="C141" s="215" t="s">
        <v>336</v>
      </c>
      <c r="D141" s="215" t="s">
        <v>195</v>
      </c>
      <c r="E141" s="216" t="s">
        <v>202</v>
      </c>
      <c r="F141" s="217" t="s">
        <v>203</v>
      </c>
      <c r="G141" s="218" t="s">
        <v>198</v>
      </c>
      <c r="H141" s="219">
        <v>500</v>
      </c>
      <c r="I141" s="220"/>
      <c r="J141" s="221">
        <f>ROUND(I141*H141,2)</f>
        <v>0</v>
      </c>
      <c r="K141" s="217" t="s">
        <v>199</v>
      </c>
      <c r="L141" s="45"/>
      <c r="M141" s="222" t="s">
        <v>44</v>
      </c>
      <c r="N141" s="223"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200</v>
      </c>
      <c r="AT141" s="226" t="s">
        <v>195</v>
      </c>
      <c r="AU141" s="226" t="s">
        <v>91</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200</v>
      </c>
      <c r="BM141" s="226" t="s">
        <v>2744</v>
      </c>
    </row>
    <row r="142" s="2" customFormat="1" ht="21.75" customHeight="1">
      <c r="A142" s="39"/>
      <c r="B142" s="40"/>
      <c r="C142" s="215" t="s">
        <v>340</v>
      </c>
      <c r="D142" s="215" t="s">
        <v>195</v>
      </c>
      <c r="E142" s="216" t="s">
        <v>2745</v>
      </c>
      <c r="F142" s="217" t="s">
        <v>2746</v>
      </c>
      <c r="G142" s="218" t="s">
        <v>198</v>
      </c>
      <c r="H142" s="219">
        <v>100</v>
      </c>
      <c r="I142" s="220"/>
      <c r="J142" s="221">
        <f>ROUND(I142*H142,2)</f>
        <v>0</v>
      </c>
      <c r="K142" s="217" t="s">
        <v>199</v>
      </c>
      <c r="L142" s="45"/>
      <c r="M142" s="222" t="s">
        <v>44</v>
      </c>
      <c r="N142" s="223" t="s">
        <v>53</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200</v>
      </c>
      <c r="AT142" s="226" t="s">
        <v>195</v>
      </c>
      <c r="AU142" s="226" t="s">
        <v>91</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200</v>
      </c>
      <c r="BM142" s="226" t="s">
        <v>2747</v>
      </c>
    </row>
    <row r="143" s="2" customFormat="1" ht="21.75" customHeight="1">
      <c r="A143" s="39"/>
      <c r="B143" s="40"/>
      <c r="C143" s="215" t="s">
        <v>346</v>
      </c>
      <c r="D143" s="215" t="s">
        <v>195</v>
      </c>
      <c r="E143" s="216" t="s">
        <v>2748</v>
      </c>
      <c r="F143" s="217" t="s">
        <v>2749</v>
      </c>
      <c r="G143" s="218" t="s">
        <v>198</v>
      </c>
      <c r="H143" s="219">
        <v>910</v>
      </c>
      <c r="I143" s="220"/>
      <c r="J143" s="221">
        <f>ROUND(I143*H143,2)</f>
        <v>0</v>
      </c>
      <c r="K143" s="217" t="s">
        <v>199</v>
      </c>
      <c r="L143" s="45"/>
      <c r="M143" s="222" t="s">
        <v>44</v>
      </c>
      <c r="N143" s="223"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200</v>
      </c>
      <c r="AT143" s="226" t="s">
        <v>195</v>
      </c>
      <c r="AU143" s="226" t="s">
        <v>91</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200</v>
      </c>
      <c r="BM143" s="226" t="s">
        <v>2750</v>
      </c>
    </row>
    <row r="144" s="2" customFormat="1" ht="44.25" customHeight="1">
      <c r="A144" s="39"/>
      <c r="B144" s="40"/>
      <c r="C144" s="215" t="s">
        <v>350</v>
      </c>
      <c r="D144" s="215" t="s">
        <v>195</v>
      </c>
      <c r="E144" s="216" t="s">
        <v>2070</v>
      </c>
      <c r="F144" s="217" t="s">
        <v>2071</v>
      </c>
      <c r="G144" s="218" t="s">
        <v>220</v>
      </c>
      <c r="H144" s="219">
        <v>4</v>
      </c>
      <c r="I144" s="220"/>
      <c r="J144" s="221">
        <f>ROUND(I144*H144,2)</f>
        <v>0</v>
      </c>
      <c r="K144" s="217" t="s">
        <v>199</v>
      </c>
      <c r="L144" s="45"/>
      <c r="M144" s="222" t="s">
        <v>44</v>
      </c>
      <c r="N144" s="223" t="s">
        <v>53</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211</v>
      </c>
      <c r="AT144" s="226" t="s">
        <v>195</v>
      </c>
      <c r="AU144" s="226" t="s">
        <v>91</v>
      </c>
      <c r="AY144" s="17" t="s">
        <v>192</v>
      </c>
      <c r="BE144" s="227">
        <f>IF(N144="základní",J144,0)</f>
        <v>0</v>
      </c>
      <c r="BF144" s="227">
        <f>IF(N144="snížená",J144,0)</f>
        <v>0</v>
      </c>
      <c r="BG144" s="227">
        <f>IF(N144="zákl. přenesená",J144,0)</f>
        <v>0</v>
      </c>
      <c r="BH144" s="227">
        <f>IF(N144="sníž. přenesená",J144,0)</f>
        <v>0</v>
      </c>
      <c r="BI144" s="227">
        <f>IF(N144="nulová",J144,0)</f>
        <v>0</v>
      </c>
      <c r="BJ144" s="17" t="s">
        <v>89</v>
      </c>
      <c r="BK144" s="227">
        <f>ROUND(I144*H144,2)</f>
        <v>0</v>
      </c>
      <c r="BL144" s="17" t="s">
        <v>211</v>
      </c>
      <c r="BM144" s="226" t="s">
        <v>2751</v>
      </c>
    </row>
    <row r="145" s="2" customFormat="1" ht="44.25" customHeight="1">
      <c r="A145" s="39"/>
      <c r="B145" s="40"/>
      <c r="C145" s="215" t="s">
        <v>354</v>
      </c>
      <c r="D145" s="215" t="s">
        <v>195</v>
      </c>
      <c r="E145" s="216" t="s">
        <v>2536</v>
      </c>
      <c r="F145" s="217" t="s">
        <v>2537</v>
      </c>
      <c r="G145" s="218" t="s">
        <v>220</v>
      </c>
      <c r="H145" s="219">
        <v>16</v>
      </c>
      <c r="I145" s="220"/>
      <c r="J145" s="221">
        <f>ROUND(I145*H145,2)</f>
        <v>0</v>
      </c>
      <c r="K145" s="217" t="s">
        <v>199</v>
      </c>
      <c r="L145" s="45"/>
      <c r="M145" s="222" t="s">
        <v>44</v>
      </c>
      <c r="N145" s="223" t="s">
        <v>53</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211</v>
      </c>
      <c r="AT145" s="226" t="s">
        <v>195</v>
      </c>
      <c r="AU145" s="226" t="s">
        <v>91</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211</v>
      </c>
      <c r="BM145" s="226" t="s">
        <v>2752</v>
      </c>
    </row>
    <row r="146" s="2" customFormat="1" ht="44.25" customHeight="1">
      <c r="A146" s="39"/>
      <c r="B146" s="40"/>
      <c r="C146" s="215" t="s">
        <v>358</v>
      </c>
      <c r="D146" s="215" t="s">
        <v>195</v>
      </c>
      <c r="E146" s="216" t="s">
        <v>2753</v>
      </c>
      <c r="F146" s="217" t="s">
        <v>2754</v>
      </c>
      <c r="G146" s="218" t="s">
        <v>220</v>
      </c>
      <c r="H146" s="219">
        <v>2</v>
      </c>
      <c r="I146" s="220"/>
      <c r="J146" s="221">
        <f>ROUND(I146*H146,2)</f>
        <v>0</v>
      </c>
      <c r="K146" s="217" t="s">
        <v>199</v>
      </c>
      <c r="L146" s="45"/>
      <c r="M146" s="222" t="s">
        <v>44</v>
      </c>
      <c r="N146" s="223" t="s">
        <v>53</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211</v>
      </c>
      <c r="AT146" s="226" t="s">
        <v>195</v>
      </c>
      <c r="AU146" s="226" t="s">
        <v>91</v>
      </c>
      <c r="AY146" s="17" t="s">
        <v>192</v>
      </c>
      <c r="BE146" s="227">
        <f>IF(N146="základní",J146,0)</f>
        <v>0</v>
      </c>
      <c r="BF146" s="227">
        <f>IF(N146="snížená",J146,0)</f>
        <v>0</v>
      </c>
      <c r="BG146" s="227">
        <f>IF(N146="zákl. přenesená",J146,0)</f>
        <v>0</v>
      </c>
      <c r="BH146" s="227">
        <f>IF(N146="sníž. přenesená",J146,0)</f>
        <v>0</v>
      </c>
      <c r="BI146" s="227">
        <f>IF(N146="nulová",J146,0)</f>
        <v>0</v>
      </c>
      <c r="BJ146" s="17" t="s">
        <v>89</v>
      </c>
      <c r="BK146" s="227">
        <f>ROUND(I146*H146,2)</f>
        <v>0</v>
      </c>
      <c r="BL146" s="17" t="s">
        <v>211</v>
      </c>
      <c r="BM146" s="226" t="s">
        <v>2755</v>
      </c>
    </row>
    <row r="147" s="2" customFormat="1" ht="44.25" customHeight="1">
      <c r="A147" s="39"/>
      <c r="B147" s="40"/>
      <c r="C147" s="215" t="s">
        <v>362</v>
      </c>
      <c r="D147" s="215" t="s">
        <v>195</v>
      </c>
      <c r="E147" s="216" t="s">
        <v>2756</v>
      </c>
      <c r="F147" s="217" t="s">
        <v>2757</v>
      </c>
      <c r="G147" s="218" t="s">
        <v>220</v>
      </c>
      <c r="H147" s="219">
        <v>2</v>
      </c>
      <c r="I147" s="220"/>
      <c r="J147" s="221">
        <f>ROUND(I147*H147,2)</f>
        <v>0</v>
      </c>
      <c r="K147" s="217" t="s">
        <v>199</v>
      </c>
      <c r="L147" s="45"/>
      <c r="M147" s="222" t="s">
        <v>44</v>
      </c>
      <c r="N147" s="223" t="s">
        <v>53</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211</v>
      </c>
      <c r="AT147" s="226" t="s">
        <v>195</v>
      </c>
      <c r="AU147" s="226" t="s">
        <v>91</v>
      </c>
      <c r="AY147" s="17" t="s">
        <v>192</v>
      </c>
      <c r="BE147" s="227">
        <f>IF(N147="základní",J147,0)</f>
        <v>0</v>
      </c>
      <c r="BF147" s="227">
        <f>IF(N147="snížená",J147,0)</f>
        <v>0</v>
      </c>
      <c r="BG147" s="227">
        <f>IF(N147="zákl. přenesená",J147,0)</f>
        <v>0</v>
      </c>
      <c r="BH147" s="227">
        <f>IF(N147="sníž. přenesená",J147,0)</f>
        <v>0</v>
      </c>
      <c r="BI147" s="227">
        <f>IF(N147="nulová",J147,0)</f>
        <v>0</v>
      </c>
      <c r="BJ147" s="17" t="s">
        <v>89</v>
      </c>
      <c r="BK147" s="227">
        <f>ROUND(I147*H147,2)</f>
        <v>0</v>
      </c>
      <c r="BL147" s="17" t="s">
        <v>211</v>
      </c>
      <c r="BM147" s="226" t="s">
        <v>2758</v>
      </c>
    </row>
    <row r="148" s="2" customFormat="1" ht="44.25" customHeight="1">
      <c r="A148" s="39"/>
      <c r="B148" s="40"/>
      <c r="C148" s="215" t="s">
        <v>366</v>
      </c>
      <c r="D148" s="215" t="s">
        <v>195</v>
      </c>
      <c r="E148" s="216" t="s">
        <v>1148</v>
      </c>
      <c r="F148" s="217" t="s">
        <v>1149</v>
      </c>
      <c r="G148" s="218" t="s">
        <v>198</v>
      </c>
      <c r="H148" s="219">
        <v>50</v>
      </c>
      <c r="I148" s="220"/>
      <c r="J148" s="221">
        <f>ROUND(I148*H148,2)</f>
        <v>0</v>
      </c>
      <c r="K148" s="217" t="s">
        <v>199</v>
      </c>
      <c r="L148" s="45"/>
      <c r="M148" s="222" t="s">
        <v>44</v>
      </c>
      <c r="N148" s="223" t="s">
        <v>53</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200</v>
      </c>
      <c r="AT148" s="226" t="s">
        <v>195</v>
      </c>
      <c r="AU148" s="226" t="s">
        <v>91</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200</v>
      </c>
      <c r="BM148" s="226" t="s">
        <v>2759</v>
      </c>
    </row>
    <row r="149" s="2" customFormat="1" ht="24.15" customHeight="1">
      <c r="A149" s="39"/>
      <c r="B149" s="40"/>
      <c r="C149" s="215" t="s">
        <v>370</v>
      </c>
      <c r="D149" s="215" t="s">
        <v>195</v>
      </c>
      <c r="E149" s="216" t="s">
        <v>2760</v>
      </c>
      <c r="F149" s="217" t="s">
        <v>2761</v>
      </c>
      <c r="G149" s="218" t="s">
        <v>198</v>
      </c>
      <c r="H149" s="219">
        <v>20</v>
      </c>
      <c r="I149" s="220"/>
      <c r="J149" s="221">
        <f>ROUND(I149*H149,2)</f>
        <v>0</v>
      </c>
      <c r="K149" s="217" t="s">
        <v>199</v>
      </c>
      <c r="L149" s="45"/>
      <c r="M149" s="222" t="s">
        <v>44</v>
      </c>
      <c r="N149" s="223" t="s">
        <v>53</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211</v>
      </c>
      <c r="AT149" s="226" t="s">
        <v>195</v>
      </c>
      <c r="AU149" s="226" t="s">
        <v>91</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211</v>
      </c>
      <c r="BM149" s="226" t="s">
        <v>2762</v>
      </c>
    </row>
    <row r="150" s="12" customFormat="1" ht="22.8" customHeight="1">
      <c r="A150" s="12"/>
      <c r="B150" s="199"/>
      <c r="C150" s="200"/>
      <c r="D150" s="201" t="s">
        <v>81</v>
      </c>
      <c r="E150" s="213" t="s">
        <v>2763</v>
      </c>
      <c r="F150" s="213" t="s">
        <v>2639</v>
      </c>
      <c r="G150" s="200"/>
      <c r="H150" s="200"/>
      <c r="I150" s="203"/>
      <c r="J150" s="214">
        <f>BK150</f>
        <v>0</v>
      </c>
      <c r="K150" s="200"/>
      <c r="L150" s="205"/>
      <c r="M150" s="206"/>
      <c r="N150" s="207"/>
      <c r="O150" s="207"/>
      <c r="P150" s="208">
        <f>SUM(P151:P179)</f>
        <v>0</v>
      </c>
      <c r="Q150" s="207"/>
      <c r="R150" s="208">
        <f>SUM(R151:R179)</f>
        <v>0</v>
      </c>
      <c r="S150" s="207"/>
      <c r="T150" s="209">
        <f>SUM(T151:T179)</f>
        <v>0</v>
      </c>
      <c r="U150" s="12"/>
      <c r="V150" s="12"/>
      <c r="W150" s="12"/>
      <c r="X150" s="12"/>
      <c r="Y150" s="12"/>
      <c r="Z150" s="12"/>
      <c r="AA150" s="12"/>
      <c r="AB150" s="12"/>
      <c r="AC150" s="12"/>
      <c r="AD150" s="12"/>
      <c r="AE150" s="12"/>
      <c r="AR150" s="210" t="s">
        <v>89</v>
      </c>
      <c r="AT150" s="211" t="s">
        <v>81</v>
      </c>
      <c r="AU150" s="211" t="s">
        <v>89</v>
      </c>
      <c r="AY150" s="210" t="s">
        <v>192</v>
      </c>
      <c r="BK150" s="212">
        <f>SUM(BK151:BK179)</f>
        <v>0</v>
      </c>
    </row>
    <row r="151" s="2" customFormat="1" ht="33" customHeight="1">
      <c r="A151" s="39"/>
      <c r="B151" s="40"/>
      <c r="C151" s="215" t="s">
        <v>374</v>
      </c>
      <c r="D151" s="215" t="s">
        <v>195</v>
      </c>
      <c r="E151" s="216" t="s">
        <v>2764</v>
      </c>
      <c r="F151" s="217" t="s">
        <v>2765</v>
      </c>
      <c r="G151" s="218" t="s">
        <v>220</v>
      </c>
      <c r="H151" s="219">
        <v>2</v>
      </c>
      <c r="I151" s="220"/>
      <c r="J151" s="221">
        <f>ROUND(I151*H151,2)</f>
        <v>0</v>
      </c>
      <c r="K151" s="217" t="s">
        <v>199</v>
      </c>
      <c r="L151" s="45"/>
      <c r="M151" s="222" t="s">
        <v>44</v>
      </c>
      <c r="N151" s="223" t="s">
        <v>53</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200</v>
      </c>
      <c r="AT151" s="226" t="s">
        <v>195</v>
      </c>
      <c r="AU151" s="226" t="s">
        <v>91</v>
      </c>
      <c r="AY151" s="17" t="s">
        <v>192</v>
      </c>
      <c r="BE151" s="227">
        <f>IF(N151="základní",J151,0)</f>
        <v>0</v>
      </c>
      <c r="BF151" s="227">
        <f>IF(N151="snížená",J151,0)</f>
        <v>0</v>
      </c>
      <c r="BG151" s="227">
        <f>IF(N151="zákl. přenesená",J151,0)</f>
        <v>0</v>
      </c>
      <c r="BH151" s="227">
        <f>IF(N151="sníž. přenesená",J151,0)</f>
        <v>0</v>
      </c>
      <c r="BI151" s="227">
        <f>IF(N151="nulová",J151,0)</f>
        <v>0</v>
      </c>
      <c r="BJ151" s="17" t="s">
        <v>89</v>
      </c>
      <c r="BK151" s="227">
        <f>ROUND(I151*H151,2)</f>
        <v>0</v>
      </c>
      <c r="BL151" s="17" t="s">
        <v>200</v>
      </c>
      <c r="BM151" s="226" t="s">
        <v>2766</v>
      </c>
    </row>
    <row r="152" s="2" customFormat="1" ht="16.5" customHeight="1">
      <c r="A152" s="39"/>
      <c r="B152" s="40"/>
      <c r="C152" s="215" t="s">
        <v>378</v>
      </c>
      <c r="D152" s="215" t="s">
        <v>195</v>
      </c>
      <c r="E152" s="216" t="s">
        <v>2767</v>
      </c>
      <c r="F152" s="217" t="s">
        <v>2768</v>
      </c>
      <c r="G152" s="218" t="s">
        <v>220</v>
      </c>
      <c r="H152" s="219">
        <v>2</v>
      </c>
      <c r="I152" s="220"/>
      <c r="J152" s="221">
        <f>ROUND(I152*H152,2)</f>
        <v>0</v>
      </c>
      <c r="K152" s="217" t="s">
        <v>199</v>
      </c>
      <c r="L152" s="45"/>
      <c r="M152" s="222" t="s">
        <v>44</v>
      </c>
      <c r="N152" s="223" t="s">
        <v>53</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200</v>
      </c>
      <c r="AT152" s="226" t="s">
        <v>195</v>
      </c>
      <c r="AU152" s="226" t="s">
        <v>91</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200</v>
      </c>
      <c r="BM152" s="226" t="s">
        <v>2769</v>
      </c>
    </row>
    <row r="153" s="2" customFormat="1" ht="24.15" customHeight="1">
      <c r="A153" s="39"/>
      <c r="B153" s="40"/>
      <c r="C153" s="215" t="s">
        <v>382</v>
      </c>
      <c r="D153" s="215" t="s">
        <v>195</v>
      </c>
      <c r="E153" s="216" t="s">
        <v>2770</v>
      </c>
      <c r="F153" s="217" t="s">
        <v>2771</v>
      </c>
      <c r="G153" s="218" t="s">
        <v>220</v>
      </c>
      <c r="H153" s="219">
        <v>2</v>
      </c>
      <c r="I153" s="220"/>
      <c r="J153" s="221">
        <f>ROUND(I153*H153,2)</f>
        <v>0</v>
      </c>
      <c r="K153" s="217" t="s">
        <v>199</v>
      </c>
      <c r="L153" s="45"/>
      <c r="M153" s="222" t="s">
        <v>44</v>
      </c>
      <c r="N153" s="223" t="s">
        <v>53</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200</v>
      </c>
      <c r="AT153" s="226" t="s">
        <v>195</v>
      </c>
      <c r="AU153" s="226" t="s">
        <v>91</v>
      </c>
      <c r="AY153" s="17" t="s">
        <v>192</v>
      </c>
      <c r="BE153" s="227">
        <f>IF(N153="základní",J153,0)</f>
        <v>0</v>
      </c>
      <c r="BF153" s="227">
        <f>IF(N153="snížená",J153,0)</f>
        <v>0</v>
      </c>
      <c r="BG153" s="227">
        <f>IF(N153="zákl. přenesená",J153,0)</f>
        <v>0</v>
      </c>
      <c r="BH153" s="227">
        <f>IF(N153="sníž. přenesená",J153,0)</f>
        <v>0</v>
      </c>
      <c r="BI153" s="227">
        <f>IF(N153="nulová",J153,0)</f>
        <v>0</v>
      </c>
      <c r="BJ153" s="17" t="s">
        <v>89</v>
      </c>
      <c r="BK153" s="227">
        <f>ROUND(I153*H153,2)</f>
        <v>0</v>
      </c>
      <c r="BL153" s="17" t="s">
        <v>200</v>
      </c>
      <c r="BM153" s="226" t="s">
        <v>2772</v>
      </c>
    </row>
    <row r="154" s="2" customFormat="1" ht="37.8" customHeight="1">
      <c r="A154" s="39"/>
      <c r="B154" s="40"/>
      <c r="C154" s="215" t="s">
        <v>386</v>
      </c>
      <c r="D154" s="215" t="s">
        <v>195</v>
      </c>
      <c r="E154" s="216" t="s">
        <v>2773</v>
      </c>
      <c r="F154" s="217" t="s">
        <v>2774</v>
      </c>
      <c r="G154" s="218" t="s">
        <v>220</v>
      </c>
      <c r="H154" s="219">
        <v>4</v>
      </c>
      <c r="I154" s="220"/>
      <c r="J154" s="221">
        <f>ROUND(I154*H154,2)</f>
        <v>0</v>
      </c>
      <c r="K154" s="217" t="s">
        <v>199</v>
      </c>
      <c r="L154" s="45"/>
      <c r="M154" s="222" t="s">
        <v>44</v>
      </c>
      <c r="N154" s="223" t="s">
        <v>53</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200</v>
      </c>
      <c r="AT154" s="226" t="s">
        <v>195</v>
      </c>
      <c r="AU154" s="226" t="s">
        <v>91</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200</v>
      </c>
      <c r="BM154" s="226" t="s">
        <v>2775</v>
      </c>
    </row>
    <row r="155" s="2" customFormat="1" ht="66.75" customHeight="1">
      <c r="A155" s="39"/>
      <c r="B155" s="40"/>
      <c r="C155" s="215" t="s">
        <v>391</v>
      </c>
      <c r="D155" s="215" t="s">
        <v>195</v>
      </c>
      <c r="E155" s="216" t="s">
        <v>2776</v>
      </c>
      <c r="F155" s="217" t="s">
        <v>2777</v>
      </c>
      <c r="G155" s="218" t="s">
        <v>220</v>
      </c>
      <c r="H155" s="219">
        <v>4</v>
      </c>
      <c r="I155" s="220"/>
      <c r="J155" s="221">
        <f>ROUND(I155*H155,2)</f>
        <v>0</v>
      </c>
      <c r="K155" s="217" t="s">
        <v>199</v>
      </c>
      <c r="L155" s="45"/>
      <c r="M155" s="222" t="s">
        <v>44</v>
      </c>
      <c r="N155" s="223" t="s">
        <v>53</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200</v>
      </c>
      <c r="AT155" s="226" t="s">
        <v>195</v>
      </c>
      <c r="AU155" s="226" t="s">
        <v>91</v>
      </c>
      <c r="AY155" s="17" t="s">
        <v>192</v>
      </c>
      <c r="BE155" s="227">
        <f>IF(N155="základní",J155,0)</f>
        <v>0</v>
      </c>
      <c r="BF155" s="227">
        <f>IF(N155="snížená",J155,0)</f>
        <v>0</v>
      </c>
      <c r="BG155" s="227">
        <f>IF(N155="zákl. přenesená",J155,0)</f>
        <v>0</v>
      </c>
      <c r="BH155" s="227">
        <f>IF(N155="sníž. přenesená",J155,0)</f>
        <v>0</v>
      </c>
      <c r="BI155" s="227">
        <f>IF(N155="nulová",J155,0)</f>
        <v>0</v>
      </c>
      <c r="BJ155" s="17" t="s">
        <v>89</v>
      </c>
      <c r="BK155" s="227">
        <f>ROUND(I155*H155,2)</f>
        <v>0</v>
      </c>
      <c r="BL155" s="17" t="s">
        <v>200</v>
      </c>
      <c r="BM155" s="226" t="s">
        <v>2778</v>
      </c>
    </row>
    <row r="156" s="2" customFormat="1">
      <c r="A156" s="39"/>
      <c r="B156" s="40"/>
      <c r="C156" s="41"/>
      <c r="D156" s="238" t="s">
        <v>478</v>
      </c>
      <c r="E156" s="41"/>
      <c r="F156" s="239" t="s">
        <v>2779</v>
      </c>
      <c r="G156" s="41"/>
      <c r="H156" s="41"/>
      <c r="I156" s="240"/>
      <c r="J156" s="41"/>
      <c r="K156" s="41"/>
      <c r="L156" s="45"/>
      <c r="M156" s="241"/>
      <c r="N156" s="242"/>
      <c r="O156" s="85"/>
      <c r="P156" s="85"/>
      <c r="Q156" s="85"/>
      <c r="R156" s="85"/>
      <c r="S156" s="85"/>
      <c r="T156" s="86"/>
      <c r="U156" s="39"/>
      <c r="V156" s="39"/>
      <c r="W156" s="39"/>
      <c r="X156" s="39"/>
      <c r="Y156" s="39"/>
      <c r="Z156" s="39"/>
      <c r="AA156" s="39"/>
      <c r="AB156" s="39"/>
      <c r="AC156" s="39"/>
      <c r="AD156" s="39"/>
      <c r="AE156" s="39"/>
      <c r="AT156" s="17" t="s">
        <v>478</v>
      </c>
      <c r="AU156" s="17" t="s">
        <v>91</v>
      </c>
    </row>
    <row r="157" s="2" customFormat="1" ht="76.35" customHeight="1">
      <c r="A157" s="39"/>
      <c r="B157" s="40"/>
      <c r="C157" s="215" t="s">
        <v>397</v>
      </c>
      <c r="D157" s="215" t="s">
        <v>195</v>
      </c>
      <c r="E157" s="216" t="s">
        <v>2780</v>
      </c>
      <c r="F157" s="217" t="s">
        <v>2781</v>
      </c>
      <c r="G157" s="218" t="s">
        <v>220</v>
      </c>
      <c r="H157" s="219">
        <v>4</v>
      </c>
      <c r="I157" s="220"/>
      <c r="J157" s="221">
        <f>ROUND(I157*H157,2)</f>
        <v>0</v>
      </c>
      <c r="K157" s="217" t="s">
        <v>199</v>
      </c>
      <c r="L157" s="45"/>
      <c r="M157" s="222" t="s">
        <v>44</v>
      </c>
      <c r="N157" s="223" t="s">
        <v>53</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200</v>
      </c>
      <c r="AT157" s="226" t="s">
        <v>195</v>
      </c>
      <c r="AU157" s="226" t="s">
        <v>91</v>
      </c>
      <c r="AY157" s="17" t="s">
        <v>192</v>
      </c>
      <c r="BE157" s="227">
        <f>IF(N157="základní",J157,0)</f>
        <v>0</v>
      </c>
      <c r="BF157" s="227">
        <f>IF(N157="snížená",J157,0)</f>
        <v>0</v>
      </c>
      <c r="BG157" s="227">
        <f>IF(N157="zákl. přenesená",J157,0)</f>
        <v>0</v>
      </c>
      <c r="BH157" s="227">
        <f>IF(N157="sníž. přenesená",J157,0)</f>
        <v>0</v>
      </c>
      <c r="BI157" s="227">
        <f>IF(N157="nulová",J157,0)</f>
        <v>0</v>
      </c>
      <c r="BJ157" s="17" t="s">
        <v>89</v>
      </c>
      <c r="BK157" s="227">
        <f>ROUND(I157*H157,2)</f>
        <v>0</v>
      </c>
      <c r="BL157" s="17" t="s">
        <v>200</v>
      </c>
      <c r="BM157" s="226" t="s">
        <v>2782</v>
      </c>
    </row>
    <row r="158" s="2" customFormat="1">
      <c r="A158" s="39"/>
      <c r="B158" s="40"/>
      <c r="C158" s="41"/>
      <c r="D158" s="238" t="s">
        <v>478</v>
      </c>
      <c r="E158" s="41"/>
      <c r="F158" s="239" t="s">
        <v>2783</v>
      </c>
      <c r="G158" s="41"/>
      <c r="H158" s="41"/>
      <c r="I158" s="240"/>
      <c r="J158" s="41"/>
      <c r="K158" s="41"/>
      <c r="L158" s="45"/>
      <c r="M158" s="241"/>
      <c r="N158" s="242"/>
      <c r="O158" s="85"/>
      <c r="P158" s="85"/>
      <c r="Q158" s="85"/>
      <c r="R158" s="85"/>
      <c r="S158" s="85"/>
      <c r="T158" s="86"/>
      <c r="U158" s="39"/>
      <c r="V158" s="39"/>
      <c r="W158" s="39"/>
      <c r="X158" s="39"/>
      <c r="Y158" s="39"/>
      <c r="Z158" s="39"/>
      <c r="AA158" s="39"/>
      <c r="AB158" s="39"/>
      <c r="AC158" s="39"/>
      <c r="AD158" s="39"/>
      <c r="AE158" s="39"/>
      <c r="AT158" s="17" t="s">
        <v>478</v>
      </c>
      <c r="AU158" s="17" t="s">
        <v>91</v>
      </c>
    </row>
    <row r="159" s="2" customFormat="1" ht="76.35" customHeight="1">
      <c r="A159" s="39"/>
      <c r="B159" s="40"/>
      <c r="C159" s="215" t="s">
        <v>401</v>
      </c>
      <c r="D159" s="215" t="s">
        <v>195</v>
      </c>
      <c r="E159" s="216" t="s">
        <v>2784</v>
      </c>
      <c r="F159" s="217" t="s">
        <v>2785</v>
      </c>
      <c r="G159" s="218" t="s">
        <v>220</v>
      </c>
      <c r="H159" s="219">
        <v>4</v>
      </c>
      <c r="I159" s="220"/>
      <c r="J159" s="221">
        <f>ROUND(I159*H159,2)</f>
        <v>0</v>
      </c>
      <c r="K159" s="217" t="s">
        <v>199</v>
      </c>
      <c r="L159" s="45"/>
      <c r="M159" s="222" t="s">
        <v>44</v>
      </c>
      <c r="N159" s="223" t="s">
        <v>53</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221</v>
      </c>
      <c r="AT159" s="226" t="s">
        <v>195</v>
      </c>
      <c r="AU159" s="226" t="s">
        <v>91</v>
      </c>
      <c r="AY159" s="17" t="s">
        <v>192</v>
      </c>
      <c r="BE159" s="227">
        <f>IF(N159="základní",J159,0)</f>
        <v>0</v>
      </c>
      <c r="BF159" s="227">
        <f>IF(N159="snížená",J159,0)</f>
        <v>0</v>
      </c>
      <c r="BG159" s="227">
        <f>IF(N159="zákl. přenesená",J159,0)</f>
        <v>0</v>
      </c>
      <c r="BH159" s="227">
        <f>IF(N159="sníž. přenesená",J159,0)</f>
        <v>0</v>
      </c>
      <c r="BI159" s="227">
        <f>IF(N159="nulová",J159,0)</f>
        <v>0</v>
      </c>
      <c r="BJ159" s="17" t="s">
        <v>89</v>
      </c>
      <c r="BK159" s="227">
        <f>ROUND(I159*H159,2)</f>
        <v>0</v>
      </c>
      <c r="BL159" s="17" t="s">
        <v>221</v>
      </c>
      <c r="BM159" s="226" t="s">
        <v>2786</v>
      </c>
    </row>
    <row r="160" s="2" customFormat="1">
      <c r="A160" s="39"/>
      <c r="B160" s="40"/>
      <c r="C160" s="41"/>
      <c r="D160" s="238" t="s">
        <v>478</v>
      </c>
      <c r="E160" s="41"/>
      <c r="F160" s="239" t="s">
        <v>2787</v>
      </c>
      <c r="G160" s="41"/>
      <c r="H160" s="41"/>
      <c r="I160" s="240"/>
      <c r="J160" s="41"/>
      <c r="K160" s="41"/>
      <c r="L160" s="45"/>
      <c r="M160" s="241"/>
      <c r="N160" s="242"/>
      <c r="O160" s="85"/>
      <c r="P160" s="85"/>
      <c r="Q160" s="85"/>
      <c r="R160" s="85"/>
      <c r="S160" s="85"/>
      <c r="T160" s="86"/>
      <c r="U160" s="39"/>
      <c r="V160" s="39"/>
      <c r="W160" s="39"/>
      <c r="X160" s="39"/>
      <c r="Y160" s="39"/>
      <c r="Z160" s="39"/>
      <c r="AA160" s="39"/>
      <c r="AB160" s="39"/>
      <c r="AC160" s="39"/>
      <c r="AD160" s="39"/>
      <c r="AE160" s="39"/>
      <c r="AT160" s="17" t="s">
        <v>478</v>
      </c>
      <c r="AU160" s="17" t="s">
        <v>91</v>
      </c>
    </row>
    <row r="161" s="2" customFormat="1" ht="16.5" customHeight="1">
      <c r="A161" s="39"/>
      <c r="B161" s="40"/>
      <c r="C161" s="215" t="s">
        <v>405</v>
      </c>
      <c r="D161" s="215" t="s">
        <v>195</v>
      </c>
      <c r="E161" s="216" t="s">
        <v>2788</v>
      </c>
      <c r="F161" s="217" t="s">
        <v>2789</v>
      </c>
      <c r="G161" s="218" t="s">
        <v>220</v>
      </c>
      <c r="H161" s="219">
        <v>4</v>
      </c>
      <c r="I161" s="220"/>
      <c r="J161" s="221">
        <f>ROUND(I161*H161,2)</f>
        <v>0</v>
      </c>
      <c r="K161" s="217" t="s">
        <v>199</v>
      </c>
      <c r="L161" s="45"/>
      <c r="M161" s="222" t="s">
        <v>44</v>
      </c>
      <c r="N161" s="223" t="s">
        <v>53</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200</v>
      </c>
      <c r="AT161" s="226" t="s">
        <v>195</v>
      </c>
      <c r="AU161" s="226" t="s">
        <v>91</v>
      </c>
      <c r="AY161" s="17" t="s">
        <v>192</v>
      </c>
      <c r="BE161" s="227">
        <f>IF(N161="základní",J161,0)</f>
        <v>0</v>
      </c>
      <c r="BF161" s="227">
        <f>IF(N161="snížená",J161,0)</f>
        <v>0</v>
      </c>
      <c r="BG161" s="227">
        <f>IF(N161="zákl. přenesená",J161,0)</f>
        <v>0</v>
      </c>
      <c r="BH161" s="227">
        <f>IF(N161="sníž. přenesená",J161,0)</f>
        <v>0</v>
      </c>
      <c r="BI161" s="227">
        <f>IF(N161="nulová",J161,0)</f>
        <v>0</v>
      </c>
      <c r="BJ161" s="17" t="s">
        <v>89</v>
      </c>
      <c r="BK161" s="227">
        <f>ROUND(I161*H161,2)</f>
        <v>0</v>
      </c>
      <c r="BL161" s="17" t="s">
        <v>200</v>
      </c>
      <c r="BM161" s="226" t="s">
        <v>2790</v>
      </c>
    </row>
    <row r="162" s="14" customFormat="1">
      <c r="A162" s="14"/>
      <c r="B162" s="268"/>
      <c r="C162" s="269"/>
      <c r="D162" s="238" t="s">
        <v>1266</v>
      </c>
      <c r="E162" s="270" t="s">
        <v>44</v>
      </c>
      <c r="F162" s="271" t="s">
        <v>2791</v>
      </c>
      <c r="G162" s="269"/>
      <c r="H162" s="270" t="s">
        <v>44</v>
      </c>
      <c r="I162" s="272"/>
      <c r="J162" s="269"/>
      <c r="K162" s="269"/>
      <c r="L162" s="273"/>
      <c r="M162" s="274"/>
      <c r="N162" s="275"/>
      <c r="O162" s="275"/>
      <c r="P162" s="275"/>
      <c r="Q162" s="275"/>
      <c r="R162" s="275"/>
      <c r="S162" s="275"/>
      <c r="T162" s="276"/>
      <c r="U162" s="14"/>
      <c r="V162" s="14"/>
      <c r="W162" s="14"/>
      <c r="X162" s="14"/>
      <c r="Y162" s="14"/>
      <c r="Z162" s="14"/>
      <c r="AA162" s="14"/>
      <c r="AB162" s="14"/>
      <c r="AC162" s="14"/>
      <c r="AD162" s="14"/>
      <c r="AE162" s="14"/>
      <c r="AT162" s="277" t="s">
        <v>1266</v>
      </c>
      <c r="AU162" s="277" t="s">
        <v>91</v>
      </c>
      <c r="AV162" s="14" t="s">
        <v>89</v>
      </c>
      <c r="AW162" s="14" t="s">
        <v>42</v>
      </c>
      <c r="AX162" s="14" t="s">
        <v>82</v>
      </c>
      <c r="AY162" s="277" t="s">
        <v>192</v>
      </c>
    </row>
    <row r="163" s="13" customFormat="1">
      <c r="A163" s="13"/>
      <c r="B163" s="253"/>
      <c r="C163" s="254"/>
      <c r="D163" s="238" t="s">
        <v>1266</v>
      </c>
      <c r="E163" s="278" t="s">
        <v>44</v>
      </c>
      <c r="F163" s="255" t="s">
        <v>91</v>
      </c>
      <c r="G163" s="254"/>
      <c r="H163" s="256">
        <v>2</v>
      </c>
      <c r="I163" s="257"/>
      <c r="J163" s="254"/>
      <c r="K163" s="254"/>
      <c r="L163" s="258"/>
      <c r="M163" s="259"/>
      <c r="N163" s="260"/>
      <c r="O163" s="260"/>
      <c r="P163" s="260"/>
      <c r="Q163" s="260"/>
      <c r="R163" s="260"/>
      <c r="S163" s="260"/>
      <c r="T163" s="261"/>
      <c r="U163" s="13"/>
      <c r="V163" s="13"/>
      <c r="W163" s="13"/>
      <c r="X163" s="13"/>
      <c r="Y163" s="13"/>
      <c r="Z163" s="13"/>
      <c r="AA163" s="13"/>
      <c r="AB163" s="13"/>
      <c r="AC163" s="13"/>
      <c r="AD163" s="13"/>
      <c r="AE163" s="13"/>
      <c r="AT163" s="262" t="s">
        <v>1266</v>
      </c>
      <c r="AU163" s="262" t="s">
        <v>91</v>
      </c>
      <c r="AV163" s="13" t="s">
        <v>91</v>
      </c>
      <c r="AW163" s="13" t="s">
        <v>42</v>
      </c>
      <c r="AX163" s="13" t="s">
        <v>82</v>
      </c>
      <c r="AY163" s="262" t="s">
        <v>192</v>
      </c>
    </row>
    <row r="164" s="14" customFormat="1">
      <c r="A164" s="14"/>
      <c r="B164" s="268"/>
      <c r="C164" s="269"/>
      <c r="D164" s="238" t="s">
        <v>1266</v>
      </c>
      <c r="E164" s="270" t="s">
        <v>44</v>
      </c>
      <c r="F164" s="271" t="s">
        <v>2792</v>
      </c>
      <c r="G164" s="269"/>
      <c r="H164" s="270" t="s">
        <v>44</v>
      </c>
      <c r="I164" s="272"/>
      <c r="J164" s="269"/>
      <c r="K164" s="269"/>
      <c r="L164" s="273"/>
      <c r="M164" s="274"/>
      <c r="N164" s="275"/>
      <c r="O164" s="275"/>
      <c r="P164" s="275"/>
      <c r="Q164" s="275"/>
      <c r="R164" s="275"/>
      <c r="S164" s="275"/>
      <c r="T164" s="276"/>
      <c r="U164" s="14"/>
      <c r="V164" s="14"/>
      <c r="W164" s="14"/>
      <c r="X164" s="14"/>
      <c r="Y164" s="14"/>
      <c r="Z164" s="14"/>
      <c r="AA164" s="14"/>
      <c r="AB164" s="14"/>
      <c r="AC164" s="14"/>
      <c r="AD164" s="14"/>
      <c r="AE164" s="14"/>
      <c r="AT164" s="277" t="s">
        <v>1266</v>
      </c>
      <c r="AU164" s="277" t="s">
        <v>91</v>
      </c>
      <c r="AV164" s="14" t="s">
        <v>89</v>
      </c>
      <c r="AW164" s="14" t="s">
        <v>42</v>
      </c>
      <c r="AX164" s="14" t="s">
        <v>82</v>
      </c>
      <c r="AY164" s="277" t="s">
        <v>192</v>
      </c>
    </row>
    <row r="165" s="13" customFormat="1">
      <c r="A165" s="13"/>
      <c r="B165" s="253"/>
      <c r="C165" s="254"/>
      <c r="D165" s="238" t="s">
        <v>1266</v>
      </c>
      <c r="E165" s="278" t="s">
        <v>44</v>
      </c>
      <c r="F165" s="255" t="s">
        <v>91</v>
      </c>
      <c r="G165" s="254"/>
      <c r="H165" s="256">
        <v>2</v>
      </c>
      <c r="I165" s="257"/>
      <c r="J165" s="254"/>
      <c r="K165" s="254"/>
      <c r="L165" s="258"/>
      <c r="M165" s="259"/>
      <c r="N165" s="260"/>
      <c r="O165" s="260"/>
      <c r="P165" s="260"/>
      <c r="Q165" s="260"/>
      <c r="R165" s="260"/>
      <c r="S165" s="260"/>
      <c r="T165" s="261"/>
      <c r="U165" s="13"/>
      <c r="V165" s="13"/>
      <c r="W165" s="13"/>
      <c r="X165" s="13"/>
      <c r="Y165" s="13"/>
      <c r="Z165" s="13"/>
      <c r="AA165" s="13"/>
      <c r="AB165" s="13"/>
      <c r="AC165" s="13"/>
      <c r="AD165" s="13"/>
      <c r="AE165" s="13"/>
      <c r="AT165" s="262" t="s">
        <v>1266</v>
      </c>
      <c r="AU165" s="262" t="s">
        <v>91</v>
      </c>
      <c r="AV165" s="13" t="s">
        <v>91</v>
      </c>
      <c r="AW165" s="13" t="s">
        <v>42</v>
      </c>
      <c r="AX165" s="13" t="s">
        <v>82</v>
      </c>
      <c r="AY165" s="262" t="s">
        <v>192</v>
      </c>
    </row>
    <row r="166" s="15" customFormat="1">
      <c r="A166" s="15"/>
      <c r="B166" s="279"/>
      <c r="C166" s="280"/>
      <c r="D166" s="238" t="s">
        <v>1266</v>
      </c>
      <c r="E166" s="281" t="s">
        <v>44</v>
      </c>
      <c r="F166" s="282" t="s">
        <v>2793</v>
      </c>
      <c r="G166" s="280"/>
      <c r="H166" s="283">
        <v>4</v>
      </c>
      <c r="I166" s="284"/>
      <c r="J166" s="280"/>
      <c r="K166" s="280"/>
      <c r="L166" s="285"/>
      <c r="M166" s="286"/>
      <c r="N166" s="287"/>
      <c r="O166" s="287"/>
      <c r="P166" s="287"/>
      <c r="Q166" s="287"/>
      <c r="R166" s="287"/>
      <c r="S166" s="287"/>
      <c r="T166" s="288"/>
      <c r="U166" s="15"/>
      <c r="V166" s="15"/>
      <c r="W166" s="15"/>
      <c r="X166" s="15"/>
      <c r="Y166" s="15"/>
      <c r="Z166" s="15"/>
      <c r="AA166" s="15"/>
      <c r="AB166" s="15"/>
      <c r="AC166" s="15"/>
      <c r="AD166" s="15"/>
      <c r="AE166" s="15"/>
      <c r="AT166" s="289" t="s">
        <v>1266</v>
      </c>
      <c r="AU166" s="289" t="s">
        <v>91</v>
      </c>
      <c r="AV166" s="15" t="s">
        <v>200</v>
      </c>
      <c r="AW166" s="15" t="s">
        <v>42</v>
      </c>
      <c r="AX166" s="15" t="s">
        <v>89</v>
      </c>
      <c r="AY166" s="289" t="s">
        <v>192</v>
      </c>
    </row>
    <row r="167" s="2" customFormat="1" ht="16.5" customHeight="1">
      <c r="A167" s="39"/>
      <c r="B167" s="40"/>
      <c r="C167" s="215" t="s">
        <v>409</v>
      </c>
      <c r="D167" s="215" t="s">
        <v>195</v>
      </c>
      <c r="E167" s="216" t="s">
        <v>2794</v>
      </c>
      <c r="F167" s="217" t="s">
        <v>2795</v>
      </c>
      <c r="G167" s="218" t="s">
        <v>220</v>
      </c>
      <c r="H167" s="219">
        <v>4</v>
      </c>
      <c r="I167" s="220"/>
      <c r="J167" s="221">
        <f>ROUND(I167*H167,2)</f>
        <v>0</v>
      </c>
      <c r="K167" s="217" t="s">
        <v>199</v>
      </c>
      <c r="L167" s="45"/>
      <c r="M167" s="222" t="s">
        <v>44</v>
      </c>
      <c r="N167" s="223" t="s">
        <v>53</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200</v>
      </c>
      <c r="AT167" s="226" t="s">
        <v>195</v>
      </c>
      <c r="AU167" s="226" t="s">
        <v>91</v>
      </c>
      <c r="AY167" s="17" t="s">
        <v>192</v>
      </c>
      <c r="BE167" s="227">
        <f>IF(N167="základní",J167,0)</f>
        <v>0</v>
      </c>
      <c r="BF167" s="227">
        <f>IF(N167="snížená",J167,0)</f>
        <v>0</v>
      </c>
      <c r="BG167" s="227">
        <f>IF(N167="zákl. přenesená",J167,0)</f>
        <v>0</v>
      </c>
      <c r="BH167" s="227">
        <f>IF(N167="sníž. přenesená",J167,0)</f>
        <v>0</v>
      </c>
      <c r="BI167" s="227">
        <f>IF(N167="nulová",J167,0)</f>
        <v>0</v>
      </c>
      <c r="BJ167" s="17" t="s">
        <v>89</v>
      </c>
      <c r="BK167" s="227">
        <f>ROUND(I167*H167,2)</f>
        <v>0</v>
      </c>
      <c r="BL167" s="17" t="s">
        <v>200</v>
      </c>
      <c r="BM167" s="226" t="s">
        <v>2796</v>
      </c>
    </row>
    <row r="168" s="2" customFormat="1" ht="16.5" customHeight="1">
      <c r="A168" s="39"/>
      <c r="B168" s="40"/>
      <c r="C168" s="215" t="s">
        <v>413</v>
      </c>
      <c r="D168" s="215" t="s">
        <v>195</v>
      </c>
      <c r="E168" s="216" t="s">
        <v>2797</v>
      </c>
      <c r="F168" s="217" t="s">
        <v>2798</v>
      </c>
      <c r="G168" s="218" t="s">
        <v>220</v>
      </c>
      <c r="H168" s="219">
        <v>2</v>
      </c>
      <c r="I168" s="220"/>
      <c r="J168" s="221">
        <f>ROUND(I168*H168,2)</f>
        <v>0</v>
      </c>
      <c r="K168" s="217" t="s">
        <v>199</v>
      </c>
      <c r="L168" s="45"/>
      <c r="M168" s="222" t="s">
        <v>44</v>
      </c>
      <c r="N168" s="223" t="s">
        <v>53</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200</v>
      </c>
      <c r="AT168" s="226" t="s">
        <v>195</v>
      </c>
      <c r="AU168" s="226" t="s">
        <v>91</v>
      </c>
      <c r="AY168" s="17" t="s">
        <v>192</v>
      </c>
      <c r="BE168" s="227">
        <f>IF(N168="základní",J168,0)</f>
        <v>0</v>
      </c>
      <c r="BF168" s="227">
        <f>IF(N168="snížená",J168,0)</f>
        <v>0</v>
      </c>
      <c r="BG168" s="227">
        <f>IF(N168="zákl. přenesená",J168,0)</f>
        <v>0</v>
      </c>
      <c r="BH168" s="227">
        <f>IF(N168="sníž. přenesená",J168,0)</f>
        <v>0</v>
      </c>
      <c r="BI168" s="227">
        <f>IF(N168="nulová",J168,0)</f>
        <v>0</v>
      </c>
      <c r="BJ168" s="17" t="s">
        <v>89</v>
      </c>
      <c r="BK168" s="227">
        <f>ROUND(I168*H168,2)</f>
        <v>0</v>
      </c>
      <c r="BL168" s="17" t="s">
        <v>200</v>
      </c>
      <c r="BM168" s="226" t="s">
        <v>2799</v>
      </c>
    </row>
    <row r="169" s="2" customFormat="1" ht="16.5" customHeight="1">
      <c r="A169" s="39"/>
      <c r="B169" s="40"/>
      <c r="C169" s="215" t="s">
        <v>417</v>
      </c>
      <c r="D169" s="215" t="s">
        <v>195</v>
      </c>
      <c r="E169" s="216" t="s">
        <v>2800</v>
      </c>
      <c r="F169" s="217" t="s">
        <v>2801</v>
      </c>
      <c r="G169" s="218" t="s">
        <v>220</v>
      </c>
      <c r="H169" s="219">
        <v>16</v>
      </c>
      <c r="I169" s="220"/>
      <c r="J169" s="221">
        <f>ROUND(I169*H169,2)</f>
        <v>0</v>
      </c>
      <c r="K169" s="217" t="s">
        <v>199</v>
      </c>
      <c r="L169" s="45"/>
      <c r="M169" s="222" t="s">
        <v>44</v>
      </c>
      <c r="N169" s="223" t="s">
        <v>53</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200</v>
      </c>
      <c r="AT169" s="226" t="s">
        <v>195</v>
      </c>
      <c r="AU169" s="226" t="s">
        <v>91</v>
      </c>
      <c r="AY169" s="17" t="s">
        <v>192</v>
      </c>
      <c r="BE169" s="227">
        <f>IF(N169="základní",J169,0)</f>
        <v>0</v>
      </c>
      <c r="BF169" s="227">
        <f>IF(N169="snížená",J169,0)</f>
        <v>0</v>
      </c>
      <c r="BG169" s="227">
        <f>IF(N169="zákl. přenesená",J169,0)</f>
        <v>0</v>
      </c>
      <c r="BH169" s="227">
        <f>IF(N169="sníž. přenesená",J169,0)</f>
        <v>0</v>
      </c>
      <c r="BI169" s="227">
        <f>IF(N169="nulová",J169,0)</f>
        <v>0</v>
      </c>
      <c r="BJ169" s="17" t="s">
        <v>89</v>
      </c>
      <c r="BK169" s="227">
        <f>ROUND(I169*H169,2)</f>
        <v>0</v>
      </c>
      <c r="BL169" s="17" t="s">
        <v>200</v>
      </c>
      <c r="BM169" s="226" t="s">
        <v>2802</v>
      </c>
    </row>
    <row r="170" s="14" customFormat="1">
      <c r="A170" s="14"/>
      <c r="B170" s="268"/>
      <c r="C170" s="269"/>
      <c r="D170" s="238" t="s">
        <v>1266</v>
      </c>
      <c r="E170" s="270" t="s">
        <v>44</v>
      </c>
      <c r="F170" s="271" t="s">
        <v>2803</v>
      </c>
      <c r="G170" s="269"/>
      <c r="H170" s="270" t="s">
        <v>44</v>
      </c>
      <c r="I170" s="272"/>
      <c r="J170" s="269"/>
      <c r="K170" s="269"/>
      <c r="L170" s="273"/>
      <c r="M170" s="274"/>
      <c r="N170" s="275"/>
      <c r="O170" s="275"/>
      <c r="P170" s="275"/>
      <c r="Q170" s="275"/>
      <c r="R170" s="275"/>
      <c r="S170" s="275"/>
      <c r="T170" s="276"/>
      <c r="U170" s="14"/>
      <c r="V170" s="14"/>
      <c r="W170" s="14"/>
      <c r="X170" s="14"/>
      <c r="Y170" s="14"/>
      <c r="Z170" s="14"/>
      <c r="AA170" s="14"/>
      <c r="AB170" s="14"/>
      <c r="AC170" s="14"/>
      <c r="AD170" s="14"/>
      <c r="AE170" s="14"/>
      <c r="AT170" s="277" t="s">
        <v>1266</v>
      </c>
      <c r="AU170" s="277" t="s">
        <v>91</v>
      </c>
      <c r="AV170" s="14" t="s">
        <v>89</v>
      </c>
      <c r="AW170" s="14" t="s">
        <v>42</v>
      </c>
      <c r="AX170" s="14" t="s">
        <v>82</v>
      </c>
      <c r="AY170" s="277" t="s">
        <v>192</v>
      </c>
    </row>
    <row r="171" s="14" customFormat="1">
      <c r="A171" s="14"/>
      <c r="B171" s="268"/>
      <c r="C171" s="269"/>
      <c r="D171" s="238" t="s">
        <v>1266</v>
      </c>
      <c r="E171" s="270" t="s">
        <v>44</v>
      </c>
      <c r="F171" s="271" t="s">
        <v>2804</v>
      </c>
      <c r="G171" s="269"/>
      <c r="H171" s="270" t="s">
        <v>44</v>
      </c>
      <c r="I171" s="272"/>
      <c r="J171" s="269"/>
      <c r="K171" s="269"/>
      <c r="L171" s="273"/>
      <c r="M171" s="274"/>
      <c r="N171" s="275"/>
      <c r="O171" s="275"/>
      <c r="P171" s="275"/>
      <c r="Q171" s="275"/>
      <c r="R171" s="275"/>
      <c r="S171" s="275"/>
      <c r="T171" s="276"/>
      <c r="U171" s="14"/>
      <c r="V171" s="14"/>
      <c r="W171" s="14"/>
      <c r="X171" s="14"/>
      <c r="Y171" s="14"/>
      <c r="Z171" s="14"/>
      <c r="AA171" s="14"/>
      <c r="AB171" s="14"/>
      <c r="AC171" s="14"/>
      <c r="AD171" s="14"/>
      <c r="AE171" s="14"/>
      <c r="AT171" s="277" t="s">
        <v>1266</v>
      </c>
      <c r="AU171" s="277" t="s">
        <v>91</v>
      </c>
      <c r="AV171" s="14" t="s">
        <v>89</v>
      </c>
      <c r="AW171" s="14" t="s">
        <v>42</v>
      </c>
      <c r="AX171" s="14" t="s">
        <v>82</v>
      </c>
      <c r="AY171" s="277" t="s">
        <v>192</v>
      </c>
    </row>
    <row r="172" s="13" customFormat="1">
      <c r="A172" s="13"/>
      <c r="B172" s="253"/>
      <c r="C172" s="254"/>
      <c r="D172" s="238" t="s">
        <v>1266</v>
      </c>
      <c r="E172" s="278" t="s">
        <v>44</v>
      </c>
      <c r="F172" s="255" t="s">
        <v>99</v>
      </c>
      <c r="G172" s="254"/>
      <c r="H172" s="256">
        <v>3</v>
      </c>
      <c r="I172" s="257"/>
      <c r="J172" s="254"/>
      <c r="K172" s="254"/>
      <c r="L172" s="258"/>
      <c r="M172" s="259"/>
      <c r="N172" s="260"/>
      <c r="O172" s="260"/>
      <c r="P172" s="260"/>
      <c r="Q172" s="260"/>
      <c r="R172" s="260"/>
      <c r="S172" s="260"/>
      <c r="T172" s="261"/>
      <c r="U172" s="13"/>
      <c r="V172" s="13"/>
      <c r="W172" s="13"/>
      <c r="X172" s="13"/>
      <c r="Y172" s="13"/>
      <c r="Z172" s="13"/>
      <c r="AA172" s="13"/>
      <c r="AB172" s="13"/>
      <c r="AC172" s="13"/>
      <c r="AD172" s="13"/>
      <c r="AE172" s="13"/>
      <c r="AT172" s="262" t="s">
        <v>1266</v>
      </c>
      <c r="AU172" s="262" t="s">
        <v>91</v>
      </c>
      <c r="AV172" s="13" t="s">
        <v>91</v>
      </c>
      <c r="AW172" s="13" t="s">
        <v>42</v>
      </c>
      <c r="AX172" s="13" t="s">
        <v>82</v>
      </c>
      <c r="AY172" s="262" t="s">
        <v>192</v>
      </c>
    </row>
    <row r="173" s="14" customFormat="1">
      <c r="A173" s="14"/>
      <c r="B173" s="268"/>
      <c r="C173" s="269"/>
      <c r="D173" s="238" t="s">
        <v>1266</v>
      </c>
      <c r="E173" s="270" t="s">
        <v>44</v>
      </c>
      <c r="F173" s="271" t="s">
        <v>2805</v>
      </c>
      <c r="G173" s="269"/>
      <c r="H173" s="270" t="s">
        <v>44</v>
      </c>
      <c r="I173" s="272"/>
      <c r="J173" s="269"/>
      <c r="K173" s="269"/>
      <c r="L173" s="273"/>
      <c r="M173" s="274"/>
      <c r="N173" s="275"/>
      <c r="O173" s="275"/>
      <c r="P173" s="275"/>
      <c r="Q173" s="275"/>
      <c r="R173" s="275"/>
      <c r="S173" s="275"/>
      <c r="T173" s="276"/>
      <c r="U173" s="14"/>
      <c r="V173" s="14"/>
      <c r="W173" s="14"/>
      <c r="X173" s="14"/>
      <c r="Y173" s="14"/>
      <c r="Z173" s="14"/>
      <c r="AA173" s="14"/>
      <c r="AB173" s="14"/>
      <c r="AC173" s="14"/>
      <c r="AD173" s="14"/>
      <c r="AE173" s="14"/>
      <c r="AT173" s="277" t="s">
        <v>1266</v>
      </c>
      <c r="AU173" s="277" t="s">
        <v>91</v>
      </c>
      <c r="AV173" s="14" t="s">
        <v>89</v>
      </c>
      <c r="AW173" s="14" t="s">
        <v>42</v>
      </c>
      <c r="AX173" s="14" t="s">
        <v>82</v>
      </c>
      <c r="AY173" s="277" t="s">
        <v>192</v>
      </c>
    </row>
    <row r="174" s="13" customFormat="1">
      <c r="A174" s="13"/>
      <c r="B174" s="253"/>
      <c r="C174" s="254"/>
      <c r="D174" s="238" t="s">
        <v>1266</v>
      </c>
      <c r="E174" s="278" t="s">
        <v>44</v>
      </c>
      <c r="F174" s="255" t="s">
        <v>2806</v>
      </c>
      <c r="G174" s="254"/>
      <c r="H174" s="256">
        <v>5</v>
      </c>
      <c r="I174" s="257"/>
      <c r="J174" s="254"/>
      <c r="K174" s="254"/>
      <c r="L174" s="258"/>
      <c r="M174" s="259"/>
      <c r="N174" s="260"/>
      <c r="O174" s="260"/>
      <c r="P174" s="260"/>
      <c r="Q174" s="260"/>
      <c r="R174" s="260"/>
      <c r="S174" s="260"/>
      <c r="T174" s="261"/>
      <c r="U174" s="13"/>
      <c r="V174" s="13"/>
      <c r="W174" s="13"/>
      <c r="X174" s="13"/>
      <c r="Y174" s="13"/>
      <c r="Z174" s="13"/>
      <c r="AA174" s="13"/>
      <c r="AB174" s="13"/>
      <c r="AC174" s="13"/>
      <c r="AD174" s="13"/>
      <c r="AE174" s="13"/>
      <c r="AT174" s="262" t="s">
        <v>1266</v>
      </c>
      <c r="AU174" s="262" t="s">
        <v>91</v>
      </c>
      <c r="AV174" s="13" t="s">
        <v>91</v>
      </c>
      <c r="AW174" s="13" t="s">
        <v>42</v>
      </c>
      <c r="AX174" s="13" t="s">
        <v>82</v>
      </c>
      <c r="AY174" s="262" t="s">
        <v>192</v>
      </c>
    </row>
    <row r="175" s="14" customFormat="1">
      <c r="A175" s="14"/>
      <c r="B175" s="268"/>
      <c r="C175" s="269"/>
      <c r="D175" s="238" t="s">
        <v>1266</v>
      </c>
      <c r="E175" s="270" t="s">
        <v>44</v>
      </c>
      <c r="F175" s="271" t="s">
        <v>2807</v>
      </c>
      <c r="G175" s="269"/>
      <c r="H175" s="270" t="s">
        <v>44</v>
      </c>
      <c r="I175" s="272"/>
      <c r="J175" s="269"/>
      <c r="K175" s="269"/>
      <c r="L175" s="273"/>
      <c r="M175" s="274"/>
      <c r="N175" s="275"/>
      <c r="O175" s="275"/>
      <c r="P175" s="275"/>
      <c r="Q175" s="275"/>
      <c r="R175" s="275"/>
      <c r="S175" s="275"/>
      <c r="T175" s="276"/>
      <c r="U175" s="14"/>
      <c r="V175" s="14"/>
      <c r="W175" s="14"/>
      <c r="X175" s="14"/>
      <c r="Y175" s="14"/>
      <c r="Z175" s="14"/>
      <c r="AA175" s="14"/>
      <c r="AB175" s="14"/>
      <c r="AC175" s="14"/>
      <c r="AD175" s="14"/>
      <c r="AE175" s="14"/>
      <c r="AT175" s="277" t="s">
        <v>1266</v>
      </c>
      <c r="AU175" s="277" t="s">
        <v>91</v>
      </c>
      <c r="AV175" s="14" t="s">
        <v>89</v>
      </c>
      <c r="AW175" s="14" t="s">
        <v>42</v>
      </c>
      <c r="AX175" s="14" t="s">
        <v>82</v>
      </c>
      <c r="AY175" s="277" t="s">
        <v>192</v>
      </c>
    </row>
    <row r="176" s="13" customFormat="1">
      <c r="A176" s="13"/>
      <c r="B176" s="253"/>
      <c r="C176" s="254"/>
      <c r="D176" s="238" t="s">
        <v>1266</v>
      </c>
      <c r="E176" s="278" t="s">
        <v>44</v>
      </c>
      <c r="F176" s="255" t="s">
        <v>99</v>
      </c>
      <c r="G176" s="254"/>
      <c r="H176" s="256">
        <v>3</v>
      </c>
      <c r="I176" s="257"/>
      <c r="J176" s="254"/>
      <c r="K176" s="254"/>
      <c r="L176" s="258"/>
      <c r="M176" s="259"/>
      <c r="N176" s="260"/>
      <c r="O176" s="260"/>
      <c r="P176" s="260"/>
      <c r="Q176" s="260"/>
      <c r="R176" s="260"/>
      <c r="S176" s="260"/>
      <c r="T176" s="261"/>
      <c r="U176" s="13"/>
      <c r="V176" s="13"/>
      <c r="W176" s="13"/>
      <c r="X176" s="13"/>
      <c r="Y176" s="13"/>
      <c r="Z176" s="13"/>
      <c r="AA176" s="13"/>
      <c r="AB176" s="13"/>
      <c r="AC176" s="13"/>
      <c r="AD176" s="13"/>
      <c r="AE176" s="13"/>
      <c r="AT176" s="262" t="s">
        <v>1266</v>
      </c>
      <c r="AU176" s="262" t="s">
        <v>91</v>
      </c>
      <c r="AV176" s="13" t="s">
        <v>91</v>
      </c>
      <c r="AW176" s="13" t="s">
        <v>42</v>
      </c>
      <c r="AX176" s="13" t="s">
        <v>82</v>
      </c>
      <c r="AY176" s="262" t="s">
        <v>192</v>
      </c>
    </row>
    <row r="177" s="14" customFormat="1">
      <c r="A177" s="14"/>
      <c r="B177" s="268"/>
      <c r="C177" s="269"/>
      <c r="D177" s="238" t="s">
        <v>1266</v>
      </c>
      <c r="E177" s="270" t="s">
        <v>44</v>
      </c>
      <c r="F177" s="271" t="s">
        <v>2808</v>
      </c>
      <c r="G177" s="269"/>
      <c r="H177" s="270" t="s">
        <v>44</v>
      </c>
      <c r="I177" s="272"/>
      <c r="J177" s="269"/>
      <c r="K177" s="269"/>
      <c r="L177" s="273"/>
      <c r="M177" s="274"/>
      <c r="N177" s="275"/>
      <c r="O177" s="275"/>
      <c r="P177" s="275"/>
      <c r="Q177" s="275"/>
      <c r="R177" s="275"/>
      <c r="S177" s="275"/>
      <c r="T177" s="276"/>
      <c r="U177" s="14"/>
      <c r="V177" s="14"/>
      <c r="W177" s="14"/>
      <c r="X177" s="14"/>
      <c r="Y177" s="14"/>
      <c r="Z177" s="14"/>
      <c r="AA177" s="14"/>
      <c r="AB177" s="14"/>
      <c r="AC177" s="14"/>
      <c r="AD177" s="14"/>
      <c r="AE177" s="14"/>
      <c r="AT177" s="277" t="s">
        <v>1266</v>
      </c>
      <c r="AU177" s="277" t="s">
        <v>91</v>
      </c>
      <c r="AV177" s="14" t="s">
        <v>89</v>
      </c>
      <c r="AW177" s="14" t="s">
        <v>42</v>
      </c>
      <c r="AX177" s="14" t="s">
        <v>82</v>
      </c>
      <c r="AY177" s="277" t="s">
        <v>192</v>
      </c>
    </row>
    <row r="178" s="13" customFormat="1">
      <c r="A178" s="13"/>
      <c r="B178" s="253"/>
      <c r="C178" s="254"/>
      <c r="D178" s="238" t="s">
        <v>1266</v>
      </c>
      <c r="E178" s="278" t="s">
        <v>44</v>
      </c>
      <c r="F178" s="255" t="s">
        <v>2806</v>
      </c>
      <c r="G178" s="254"/>
      <c r="H178" s="256">
        <v>5</v>
      </c>
      <c r="I178" s="257"/>
      <c r="J178" s="254"/>
      <c r="K178" s="254"/>
      <c r="L178" s="258"/>
      <c r="M178" s="259"/>
      <c r="N178" s="260"/>
      <c r="O178" s="260"/>
      <c r="P178" s="260"/>
      <c r="Q178" s="260"/>
      <c r="R178" s="260"/>
      <c r="S178" s="260"/>
      <c r="T178" s="261"/>
      <c r="U178" s="13"/>
      <c r="V178" s="13"/>
      <c r="W178" s="13"/>
      <c r="X178" s="13"/>
      <c r="Y178" s="13"/>
      <c r="Z178" s="13"/>
      <c r="AA178" s="13"/>
      <c r="AB178" s="13"/>
      <c r="AC178" s="13"/>
      <c r="AD178" s="13"/>
      <c r="AE178" s="13"/>
      <c r="AT178" s="262" t="s">
        <v>1266</v>
      </c>
      <c r="AU178" s="262" t="s">
        <v>91</v>
      </c>
      <c r="AV178" s="13" t="s">
        <v>91</v>
      </c>
      <c r="AW178" s="13" t="s">
        <v>42</v>
      </c>
      <c r="AX178" s="13" t="s">
        <v>82</v>
      </c>
      <c r="AY178" s="262" t="s">
        <v>192</v>
      </c>
    </row>
    <row r="179" s="15" customFormat="1">
      <c r="A179" s="15"/>
      <c r="B179" s="279"/>
      <c r="C179" s="280"/>
      <c r="D179" s="238" t="s">
        <v>1266</v>
      </c>
      <c r="E179" s="281" t="s">
        <v>44</v>
      </c>
      <c r="F179" s="282" t="s">
        <v>2793</v>
      </c>
      <c r="G179" s="280"/>
      <c r="H179" s="283">
        <v>16</v>
      </c>
      <c r="I179" s="284"/>
      <c r="J179" s="280"/>
      <c r="K179" s="280"/>
      <c r="L179" s="285"/>
      <c r="M179" s="286"/>
      <c r="N179" s="287"/>
      <c r="O179" s="287"/>
      <c r="P179" s="287"/>
      <c r="Q179" s="287"/>
      <c r="R179" s="287"/>
      <c r="S179" s="287"/>
      <c r="T179" s="288"/>
      <c r="U179" s="15"/>
      <c r="V179" s="15"/>
      <c r="W179" s="15"/>
      <c r="X179" s="15"/>
      <c r="Y179" s="15"/>
      <c r="Z179" s="15"/>
      <c r="AA179" s="15"/>
      <c r="AB179" s="15"/>
      <c r="AC179" s="15"/>
      <c r="AD179" s="15"/>
      <c r="AE179" s="15"/>
      <c r="AT179" s="289" t="s">
        <v>1266</v>
      </c>
      <c r="AU179" s="289" t="s">
        <v>91</v>
      </c>
      <c r="AV179" s="15" t="s">
        <v>200</v>
      </c>
      <c r="AW179" s="15" t="s">
        <v>42</v>
      </c>
      <c r="AX179" s="15" t="s">
        <v>89</v>
      </c>
      <c r="AY179" s="289" t="s">
        <v>192</v>
      </c>
    </row>
    <row r="180" s="12" customFormat="1" ht="25.92" customHeight="1">
      <c r="A180" s="12"/>
      <c r="B180" s="199"/>
      <c r="C180" s="200"/>
      <c r="D180" s="201" t="s">
        <v>81</v>
      </c>
      <c r="E180" s="202" t="s">
        <v>1062</v>
      </c>
      <c r="F180" s="202" t="s">
        <v>1063</v>
      </c>
      <c r="G180" s="200"/>
      <c r="H180" s="200"/>
      <c r="I180" s="203"/>
      <c r="J180" s="204">
        <f>BK180</f>
        <v>0</v>
      </c>
      <c r="K180" s="200"/>
      <c r="L180" s="205"/>
      <c r="M180" s="206"/>
      <c r="N180" s="207"/>
      <c r="O180" s="207"/>
      <c r="P180" s="208">
        <f>SUM(P181:P183)</f>
        <v>0</v>
      </c>
      <c r="Q180" s="207"/>
      <c r="R180" s="208">
        <f>SUM(R181:R183)</f>
        <v>0</v>
      </c>
      <c r="S180" s="207"/>
      <c r="T180" s="209">
        <f>SUM(T181:T183)</f>
        <v>0</v>
      </c>
      <c r="U180" s="12"/>
      <c r="V180" s="12"/>
      <c r="W180" s="12"/>
      <c r="X180" s="12"/>
      <c r="Y180" s="12"/>
      <c r="Z180" s="12"/>
      <c r="AA180" s="12"/>
      <c r="AB180" s="12"/>
      <c r="AC180" s="12"/>
      <c r="AD180" s="12"/>
      <c r="AE180" s="12"/>
      <c r="AR180" s="210" t="s">
        <v>200</v>
      </c>
      <c r="AT180" s="211" t="s">
        <v>81</v>
      </c>
      <c r="AU180" s="211" t="s">
        <v>82</v>
      </c>
      <c r="AY180" s="210" t="s">
        <v>192</v>
      </c>
      <c r="BK180" s="212">
        <f>SUM(BK181:BK183)</f>
        <v>0</v>
      </c>
    </row>
    <row r="181" s="2" customFormat="1" ht="55.5" customHeight="1">
      <c r="A181" s="39"/>
      <c r="B181" s="40"/>
      <c r="C181" s="215" t="s">
        <v>421</v>
      </c>
      <c r="D181" s="215" t="s">
        <v>195</v>
      </c>
      <c r="E181" s="216" t="s">
        <v>1003</v>
      </c>
      <c r="F181" s="217" t="s">
        <v>1004</v>
      </c>
      <c r="G181" s="218" t="s">
        <v>220</v>
      </c>
      <c r="H181" s="219">
        <v>1</v>
      </c>
      <c r="I181" s="220"/>
      <c r="J181" s="221">
        <f>ROUND(I181*H181,2)</f>
        <v>0</v>
      </c>
      <c r="K181" s="217" t="s">
        <v>199</v>
      </c>
      <c r="L181" s="45"/>
      <c r="M181" s="222" t="s">
        <v>44</v>
      </c>
      <c r="N181" s="223" t="s">
        <v>53</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221</v>
      </c>
      <c r="AT181" s="226" t="s">
        <v>195</v>
      </c>
      <c r="AU181" s="226" t="s">
        <v>89</v>
      </c>
      <c r="AY181" s="17" t="s">
        <v>192</v>
      </c>
      <c r="BE181" s="227">
        <f>IF(N181="základní",J181,0)</f>
        <v>0</v>
      </c>
      <c r="BF181" s="227">
        <f>IF(N181="snížená",J181,0)</f>
        <v>0</v>
      </c>
      <c r="BG181" s="227">
        <f>IF(N181="zákl. přenesená",J181,0)</f>
        <v>0</v>
      </c>
      <c r="BH181" s="227">
        <f>IF(N181="sníž. přenesená",J181,0)</f>
        <v>0</v>
      </c>
      <c r="BI181" s="227">
        <f>IF(N181="nulová",J181,0)</f>
        <v>0</v>
      </c>
      <c r="BJ181" s="17" t="s">
        <v>89</v>
      </c>
      <c r="BK181" s="227">
        <f>ROUND(I181*H181,2)</f>
        <v>0</v>
      </c>
      <c r="BL181" s="17" t="s">
        <v>221</v>
      </c>
      <c r="BM181" s="226" t="s">
        <v>2809</v>
      </c>
    </row>
    <row r="182" s="2" customFormat="1" ht="21.75" customHeight="1">
      <c r="A182" s="39"/>
      <c r="B182" s="40"/>
      <c r="C182" s="215" t="s">
        <v>425</v>
      </c>
      <c r="D182" s="215" t="s">
        <v>195</v>
      </c>
      <c r="E182" s="216" t="s">
        <v>1007</v>
      </c>
      <c r="F182" s="217" t="s">
        <v>1008</v>
      </c>
      <c r="G182" s="218" t="s">
        <v>220</v>
      </c>
      <c r="H182" s="219">
        <v>5</v>
      </c>
      <c r="I182" s="220"/>
      <c r="J182" s="221">
        <f>ROUND(I182*H182,2)</f>
        <v>0</v>
      </c>
      <c r="K182" s="217" t="s">
        <v>199</v>
      </c>
      <c r="L182" s="45"/>
      <c r="M182" s="222" t="s">
        <v>44</v>
      </c>
      <c r="N182" s="223" t="s">
        <v>53</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221</v>
      </c>
      <c r="AT182" s="226" t="s">
        <v>195</v>
      </c>
      <c r="AU182" s="226" t="s">
        <v>89</v>
      </c>
      <c r="AY182" s="17" t="s">
        <v>192</v>
      </c>
      <c r="BE182" s="227">
        <f>IF(N182="základní",J182,0)</f>
        <v>0</v>
      </c>
      <c r="BF182" s="227">
        <f>IF(N182="snížená",J182,0)</f>
        <v>0</v>
      </c>
      <c r="BG182" s="227">
        <f>IF(N182="zákl. přenesená",J182,0)</f>
        <v>0</v>
      </c>
      <c r="BH182" s="227">
        <f>IF(N182="sníž. přenesená",J182,0)</f>
        <v>0</v>
      </c>
      <c r="BI182" s="227">
        <f>IF(N182="nulová",J182,0)</f>
        <v>0</v>
      </c>
      <c r="BJ182" s="17" t="s">
        <v>89</v>
      </c>
      <c r="BK182" s="227">
        <f>ROUND(I182*H182,2)</f>
        <v>0</v>
      </c>
      <c r="BL182" s="17" t="s">
        <v>221</v>
      </c>
      <c r="BM182" s="226" t="s">
        <v>2810</v>
      </c>
    </row>
    <row r="183" s="2" customFormat="1" ht="24.15" customHeight="1">
      <c r="A183" s="39"/>
      <c r="B183" s="40"/>
      <c r="C183" s="215" t="s">
        <v>431</v>
      </c>
      <c r="D183" s="215" t="s">
        <v>195</v>
      </c>
      <c r="E183" s="216" t="s">
        <v>2098</v>
      </c>
      <c r="F183" s="217" t="s">
        <v>2099</v>
      </c>
      <c r="G183" s="218" t="s">
        <v>220</v>
      </c>
      <c r="H183" s="219">
        <v>1</v>
      </c>
      <c r="I183" s="220"/>
      <c r="J183" s="221">
        <f>ROUND(I183*H183,2)</f>
        <v>0</v>
      </c>
      <c r="K183" s="217" t="s">
        <v>199</v>
      </c>
      <c r="L183" s="45"/>
      <c r="M183" s="243" t="s">
        <v>44</v>
      </c>
      <c r="N183" s="244" t="s">
        <v>53</v>
      </c>
      <c r="O183" s="245"/>
      <c r="P183" s="246">
        <f>O183*H183</f>
        <v>0</v>
      </c>
      <c r="Q183" s="246">
        <v>0</v>
      </c>
      <c r="R183" s="246">
        <f>Q183*H183</f>
        <v>0</v>
      </c>
      <c r="S183" s="246">
        <v>0</v>
      </c>
      <c r="T183" s="247">
        <f>S183*H183</f>
        <v>0</v>
      </c>
      <c r="U183" s="39"/>
      <c r="V183" s="39"/>
      <c r="W183" s="39"/>
      <c r="X183" s="39"/>
      <c r="Y183" s="39"/>
      <c r="Z183" s="39"/>
      <c r="AA183" s="39"/>
      <c r="AB183" s="39"/>
      <c r="AC183" s="39"/>
      <c r="AD183" s="39"/>
      <c r="AE183" s="39"/>
      <c r="AR183" s="226" t="s">
        <v>221</v>
      </c>
      <c r="AT183" s="226" t="s">
        <v>195</v>
      </c>
      <c r="AU183" s="226" t="s">
        <v>89</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221</v>
      </c>
      <c r="BM183" s="226" t="s">
        <v>2811</v>
      </c>
    </row>
    <row r="184" s="2" customFormat="1" ht="6.96" customHeight="1">
      <c r="A184" s="39"/>
      <c r="B184" s="60"/>
      <c r="C184" s="61"/>
      <c r="D184" s="61"/>
      <c r="E184" s="61"/>
      <c r="F184" s="61"/>
      <c r="G184" s="61"/>
      <c r="H184" s="61"/>
      <c r="I184" s="61"/>
      <c r="J184" s="61"/>
      <c r="K184" s="61"/>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SGl3O9ximsK/vojjlPP4R320QzvdSUDehP5mjsHxF6Y1HeQpmRnG7lwyuqJ3fgYl/Y5XnA5l35R5Br05Pg37mw==" hashValue="hlyyNaTjkjeqWsTqf2LurLIGxsXIdYMHimMcCEuYU5KKzGVObsLsSphq46xQWOBfIeUSUtyTLyZd2/7QYY0myA==" algorithmName="SHA-512" password="CC35"/>
  <autoFilter ref="C87:K183"/>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140</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2812</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ROUND(J83,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ROUND((SUM(BE83:BE131)),  2)</f>
        <v>0</v>
      </c>
      <c r="G33" s="39"/>
      <c r="H33" s="39"/>
      <c r="I33" s="159">
        <v>0.20999999999999999</v>
      </c>
      <c r="J33" s="158">
        <f>ROUND(((SUM(BE83:BE131))*I33),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ROUND((SUM(BF83:BF131)),  2)</f>
        <v>0</v>
      </c>
      <c r="G34" s="39"/>
      <c r="H34" s="39"/>
      <c r="I34" s="159">
        <v>0.14999999999999999</v>
      </c>
      <c r="J34" s="158">
        <f>ROUND(((SUM(BF83:BF131))*I34),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ROUND((SUM(BG83:BG131)),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ROUND((SUM(BH83:BH131)),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ROUND((SUM(BI83:BI131)),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11-84-01_01 - Kostelec nad Orlicí, EOV - zemní práce</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J83</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2633</v>
      </c>
      <c r="E60" s="180"/>
      <c r="F60" s="180"/>
      <c r="G60" s="180"/>
      <c r="H60" s="180"/>
      <c r="I60" s="180"/>
      <c r="J60" s="181">
        <f>J84</f>
        <v>0</v>
      </c>
      <c r="K60" s="178"/>
      <c r="L60" s="182"/>
      <c r="S60" s="9"/>
      <c r="T60" s="9"/>
      <c r="U60" s="9"/>
      <c r="V60" s="9"/>
      <c r="W60" s="9"/>
      <c r="X60" s="9"/>
      <c r="Y60" s="9"/>
      <c r="Z60" s="9"/>
      <c r="AA60" s="9"/>
      <c r="AB60" s="9"/>
      <c r="AC60" s="9"/>
      <c r="AD60" s="9"/>
      <c r="AE60" s="9"/>
    </row>
    <row r="61" hidden="1" s="9" customFormat="1" ht="24.96" customHeight="1">
      <c r="A61" s="9"/>
      <c r="B61" s="177"/>
      <c r="C61" s="178"/>
      <c r="D61" s="179" t="s">
        <v>2813</v>
      </c>
      <c r="E61" s="180"/>
      <c r="F61" s="180"/>
      <c r="G61" s="180"/>
      <c r="H61" s="180"/>
      <c r="I61" s="180"/>
      <c r="J61" s="181">
        <f>J89</f>
        <v>0</v>
      </c>
      <c r="K61" s="178"/>
      <c r="L61" s="182"/>
      <c r="S61" s="9"/>
      <c r="T61" s="9"/>
      <c r="U61" s="9"/>
      <c r="V61" s="9"/>
      <c r="W61" s="9"/>
      <c r="X61" s="9"/>
      <c r="Y61" s="9"/>
      <c r="Z61" s="9"/>
      <c r="AA61" s="9"/>
      <c r="AB61" s="9"/>
      <c r="AC61" s="9"/>
      <c r="AD61" s="9"/>
      <c r="AE61" s="9"/>
    </row>
    <row r="62" hidden="1" s="10" customFormat="1" ht="19.92" customHeight="1">
      <c r="A62" s="10"/>
      <c r="B62" s="183"/>
      <c r="C62" s="125"/>
      <c r="D62" s="184" t="s">
        <v>2814</v>
      </c>
      <c r="E62" s="185"/>
      <c r="F62" s="185"/>
      <c r="G62" s="185"/>
      <c r="H62" s="185"/>
      <c r="I62" s="185"/>
      <c r="J62" s="186">
        <f>J90</f>
        <v>0</v>
      </c>
      <c r="K62" s="125"/>
      <c r="L62" s="187"/>
      <c r="S62" s="10"/>
      <c r="T62" s="10"/>
      <c r="U62" s="10"/>
      <c r="V62" s="10"/>
      <c r="W62" s="10"/>
      <c r="X62" s="10"/>
      <c r="Y62" s="10"/>
      <c r="Z62" s="10"/>
      <c r="AA62" s="10"/>
      <c r="AB62" s="10"/>
      <c r="AC62" s="10"/>
      <c r="AD62" s="10"/>
      <c r="AE62" s="10"/>
    </row>
    <row r="63" hidden="1" s="10" customFormat="1" ht="19.92" customHeight="1">
      <c r="A63" s="10"/>
      <c r="B63" s="183"/>
      <c r="C63" s="125"/>
      <c r="D63" s="184" t="s">
        <v>2815</v>
      </c>
      <c r="E63" s="185"/>
      <c r="F63" s="185"/>
      <c r="G63" s="185"/>
      <c r="H63" s="185"/>
      <c r="I63" s="185"/>
      <c r="J63" s="186">
        <f>J119</f>
        <v>0</v>
      </c>
      <c r="K63" s="125"/>
      <c r="L63" s="187"/>
      <c r="S63" s="10"/>
      <c r="T63" s="10"/>
      <c r="U63" s="10"/>
      <c r="V63" s="10"/>
      <c r="W63" s="10"/>
      <c r="X63" s="10"/>
      <c r="Y63" s="10"/>
      <c r="Z63" s="10"/>
      <c r="AA63" s="10"/>
      <c r="AB63" s="10"/>
      <c r="AC63" s="10"/>
      <c r="AD63" s="10"/>
      <c r="AE63" s="10"/>
    </row>
    <row r="64" hidden="1" s="2" customFormat="1" ht="21.84"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6.96" customHeight="1">
      <c r="A65" s="39"/>
      <c r="B65" s="60"/>
      <c r="C65" s="61"/>
      <c r="D65" s="61"/>
      <c r="E65" s="61"/>
      <c r="F65" s="61"/>
      <c r="G65" s="61"/>
      <c r="H65" s="61"/>
      <c r="I65" s="61"/>
      <c r="J65" s="61"/>
      <c r="K65" s="61"/>
      <c r="L65" s="147"/>
      <c r="S65" s="39"/>
      <c r="T65" s="39"/>
      <c r="U65" s="39"/>
      <c r="V65" s="39"/>
      <c r="W65" s="39"/>
      <c r="X65" s="39"/>
      <c r="Y65" s="39"/>
      <c r="Z65" s="39"/>
      <c r="AA65" s="39"/>
      <c r="AB65" s="39"/>
      <c r="AC65" s="39"/>
      <c r="AD65" s="39"/>
      <c r="AE65" s="39"/>
    </row>
    <row r="66" hidden="1"/>
    <row r="67" hidden="1"/>
    <row r="68" hidden="1"/>
    <row r="69" s="2" customFormat="1" ht="6.96" customHeight="1">
      <c r="A69" s="39"/>
      <c r="B69" s="62"/>
      <c r="C69" s="63"/>
      <c r="D69" s="63"/>
      <c r="E69" s="63"/>
      <c r="F69" s="63"/>
      <c r="G69" s="63"/>
      <c r="H69" s="63"/>
      <c r="I69" s="63"/>
      <c r="J69" s="63"/>
      <c r="K69" s="63"/>
      <c r="L69" s="147"/>
      <c r="S69" s="39"/>
      <c r="T69" s="39"/>
      <c r="U69" s="39"/>
      <c r="V69" s="39"/>
      <c r="W69" s="39"/>
      <c r="X69" s="39"/>
      <c r="Y69" s="39"/>
      <c r="Z69" s="39"/>
      <c r="AA69" s="39"/>
      <c r="AB69" s="39"/>
      <c r="AC69" s="39"/>
      <c r="AD69" s="39"/>
      <c r="AE69" s="39"/>
    </row>
    <row r="70" s="2" customFormat="1" ht="24.96" customHeight="1">
      <c r="A70" s="39"/>
      <c r="B70" s="40"/>
      <c r="C70" s="23" t="s">
        <v>177</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6.96" customHeight="1">
      <c r="A71" s="39"/>
      <c r="B71" s="40"/>
      <c r="C71" s="41"/>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2" customHeight="1">
      <c r="A72" s="39"/>
      <c r="B72" s="40"/>
      <c r="C72" s="32" t="s">
        <v>16</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171" t="str">
        <f>E7</f>
        <v>Oprava zabezpečovacího zařízení v žst. Kostelec nad Orlicí</v>
      </c>
      <c r="F73" s="32"/>
      <c r="G73" s="32"/>
      <c r="H73" s="32"/>
      <c r="I73" s="41"/>
      <c r="J73" s="41"/>
      <c r="K73" s="41"/>
      <c r="L73" s="147"/>
      <c r="S73" s="39"/>
      <c r="T73" s="39"/>
      <c r="U73" s="39"/>
      <c r="V73" s="39"/>
      <c r="W73" s="39"/>
      <c r="X73" s="39"/>
      <c r="Y73" s="39"/>
      <c r="Z73" s="39"/>
      <c r="AA73" s="39"/>
      <c r="AB73" s="39"/>
      <c r="AC73" s="39"/>
      <c r="AD73" s="39"/>
      <c r="AE73" s="39"/>
    </row>
    <row r="74" s="2" customFormat="1" ht="12" customHeight="1">
      <c r="A74" s="39"/>
      <c r="B74" s="40"/>
      <c r="C74" s="32" t="s">
        <v>151</v>
      </c>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6.5" customHeight="1">
      <c r="A75" s="39"/>
      <c r="B75" s="40"/>
      <c r="C75" s="41"/>
      <c r="D75" s="41"/>
      <c r="E75" s="70" t="str">
        <f>E9</f>
        <v>SO 11-84-01_01 - Kostelec nad Orlicí, EOV - zemní práce</v>
      </c>
      <c r="F75" s="41"/>
      <c r="G75" s="41"/>
      <c r="H75" s="41"/>
      <c r="I75" s="41"/>
      <c r="J75" s="41"/>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22</v>
      </c>
      <c r="D77" s="41"/>
      <c r="E77" s="41"/>
      <c r="F77" s="27" t="str">
        <f>F12</f>
        <v>žst. Kostelec nad Orlicí</v>
      </c>
      <c r="G77" s="41"/>
      <c r="H77" s="41"/>
      <c r="I77" s="32" t="s">
        <v>24</v>
      </c>
      <c r="J77" s="73" t="str">
        <f>IF(J12="","",J12)</f>
        <v>27. 1. 2022</v>
      </c>
      <c r="K77" s="41"/>
      <c r="L77" s="147"/>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15.15" customHeight="1">
      <c r="A79" s="39"/>
      <c r="B79" s="40"/>
      <c r="C79" s="32" t="s">
        <v>30</v>
      </c>
      <c r="D79" s="41"/>
      <c r="E79" s="41"/>
      <c r="F79" s="27" t="str">
        <f>E15</f>
        <v>Správa železnic, s.o.</v>
      </c>
      <c r="G79" s="41"/>
      <c r="H79" s="41"/>
      <c r="I79" s="32" t="s">
        <v>38</v>
      </c>
      <c r="J79" s="37" t="str">
        <f>E21</f>
        <v>Signal Projekt,s.r.o.</v>
      </c>
      <c r="K79" s="41"/>
      <c r="L79" s="147"/>
      <c r="S79" s="39"/>
      <c r="T79" s="39"/>
      <c r="U79" s="39"/>
      <c r="V79" s="39"/>
      <c r="W79" s="39"/>
      <c r="X79" s="39"/>
      <c r="Y79" s="39"/>
      <c r="Z79" s="39"/>
      <c r="AA79" s="39"/>
      <c r="AB79" s="39"/>
      <c r="AC79" s="39"/>
      <c r="AD79" s="39"/>
      <c r="AE79" s="39"/>
    </row>
    <row r="80" s="2" customFormat="1" ht="15.15" customHeight="1">
      <c r="A80" s="39"/>
      <c r="B80" s="40"/>
      <c r="C80" s="32" t="s">
        <v>36</v>
      </c>
      <c r="D80" s="41"/>
      <c r="E80" s="41"/>
      <c r="F80" s="27" t="str">
        <f>IF(E18="","",E18)</f>
        <v>Vyplň údaj</v>
      </c>
      <c r="G80" s="41"/>
      <c r="H80" s="41"/>
      <c r="I80" s="32" t="s">
        <v>43</v>
      </c>
      <c r="J80" s="37" t="str">
        <f>E24</f>
        <v>Pavel Pospíšil, Dis.</v>
      </c>
      <c r="K80" s="41"/>
      <c r="L80" s="147"/>
      <c r="S80" s="39"/>
      <c r="T80" s="39"/>
      <c r="U80" s="39"/>
      <c r="V80" s="39"/>
      <c r="W80" s="39"/>
      <c r="X80" s="39"/>
      <c r="Y80" s="39"/>
      <c r="Z80" s="39"/>
      <c r="AA80" s="39"/>
      <c r="AB80" s="39"/>
      <c r="AC80" s="39"/>
      <c r="AD80" s="39"/>
      <c r="AE80" s="39"/>
    </row>
    <row r="81" s="2" customFormat="1" ht="10.32"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11" customFormat="1" ht="29.28" customHeight="1">
      <c r="A82" s="188"/>
      <c r="B82" s="189"/>
      <c r="C82" s="190" t="s">
        <v>178</v>
      </c>
      <c r="D82" s="191" t="s">
        <v>67</v>
      </c>
      <c r="E82" s="191" t="s">
        <v>63</v>
      </c>
      <c r="F82" s="191" t="s">
        <v>64</v>
      </c>
      <c r="G82" s="191" t="s">
        <v>179</v>
      </c>
      <c r="H82" s="191" t="s">
        <v>180</v>
      </c>
      <c r="I82" s="191" t="s">
        <v>181</v>
      </c>
      <c r="J82" s="191" t="s">
        <v>159</v>
      </c>
      <c r="K82" s="192" t="s">
        <v>182</v>
      </c>
      <c r="L82" s="193"/>
      <c r="M82" s="93" t="s">
        <v>44</v>
      </c>
      <c r="N82" s="94" t="s">
        <v>52</v>
      </c>
      <c r="O82" s="94" t="s">
        <v>183</v>
      </c>
      <c r="P82" s="94" t="s">
        <v>184</v>
      </c>
      <c r="Q82" s="94" t="s">
        <v>185</v>
      </c>
      <c r="R82" s="94" t="s">
        <v>186</v>
      </c>
      <c r="S82" s="94" t="s">
        <v>187</v>
      </c>
      <c r="T82" s="95" t="s">
        <v>188</v>
      </c>
      <c r="U82" s="188"/>
      <c r="V82" s="188"/>
      <c r="W82" s="188"/>
      <c r="X82" s="188"/>
      <c r="Y82" s="188"/>
      <c r="Z82" s="188"/>
      <c r="AA82" s="188"/>
      <c r="AB82" s="188"/>
      <c r="AC82" s="188"/>
      <c r="AD82" s="188"/>
      <c r="AE82" s="188"/>
    </row>
    <row r="83" s="2" customFormat="1" ht="22.8" customHeight="1">
      <c r="A83" s="39"/>
      <c r="B83" s="40"/>
      <c r="C83" s="100" t="s">
        <v>189</v>
      </c>
      <c r="D83" s="41"/>
      <c r="E83" s="41"/>
      <c r="F83" s="41"/>
      <c r="G83" s="41"/>
      <c r="H83" s="41"/>
      <c r="I83" s="41"/>
      <c r="J83" s="194">
        <f>BK83</f>
        <v>0</v>
      </c>
      <c r="K83" s="41"/>
      <c r="L83" s="45"/>
      <c r="M83" s="96"/>
      <c r="N83" s="195"/>
      <c r="O83" s="97"/>
      <c r="P83" s="196">
        <f>P84+P89</f>
        <v>0</v>
      </c>
      <c r="Q83" s="97"/>
      <c r="R83" s="196">
        <f>R84+R89</f>
        <v>199.10347319999997</v>
      </c>
      <c r="S83" s="97"/>
      <c r="T83" s="197">
        <f>T84+T89</f>
        <v>2.8159999999999998</v>
      </c>
      <c r="U83" s="39"/>
      <c r="V83" s="39"/>
      <c r="W83" s="39"/>
      <c r="X83" s="39"/>
      <c r="Y83" s="39"/>
      <c r="Z83" s="39"/>
      <c r="AA83" s="39"/>
      <c r="AB83" s="39"/>
      <c r="AC83" s="39"/>
      <c r="AD83" s="39"/>
      <c r="AE83" s="39"/>
      <c r="AT83" s="17" t="s">
        <v>81</v>
      </c>
      <c r="AU83" s="17" t="s">
        <v>160</v>
      </c>
      <c r="BK83" s="198">
        <f>BK84+BK89</f>
        <v>0</v>
      </c>
    </row>
    <row r="84" s="12" customFormat="1" ht="25.92" customHeight="1">
      <c r="A84" s="12"/>
      <c r="B84" s="199"/>
      <c r="C84" s="200"/>
      <c r="D84" s="201" t="s">
        <v>81</v>
      </c>
      <c r="E84" s="202" t="s">
        <v>2694</v>
      </c>
      <c r="F84" s="202" t="s">
        <v>2695</v>
      </c>
      <c r="G84" s="200"/>
      <c r="H84" s="200"/>
      <c r="I84" s="203"/>
      <c r="J84" s="204">
        <f>BK84</f>
        <v>0</v>
      </c>
      <c r="K84" s="200"/>
      <c r="L84" s="205"/>
      <c r="M84" s="206"/>
      <c r="N84" s="207"/>
      <c r="O84" s="207"/>
      <c r="P84" s="208">
        <f>SUM(P85:P88)</f>
        <v>0</v>
      </c>
      <c r="Q84" s="207"/>
      <c r="R84" s="208">
        <f>SUM(R85:R88)</f>
        <v>0.0683</v>
      </c>
      <c r="S84" s="207"/>
      <c r="T84" s="209">
        <f>SUM(T85:T88)</f>
        <v>0</v>
      </c>
      <c r="U84" s="12"/>
      <c r="V84" s="12"/>
      <c r="W84" s="12"/>
      <c r="X84" s="12"/>
      <c r="Y84" s="12"/>
      <c r="Z84" s="12"/>
      <c r="AA84" s="12"/>
      <c r="AB84" s="12"/>
      <c r="AC84" s="12"/>
      <c r="AD84" s="12"/>
      <c r="AE84" s="12"/>
      <c r="AR84" s="210" t="s">
        <v>89</v>
      </c>
      <c r="AT84" s="211" t="s">
        <v>81</v>
      </c>
      <c r="AU84" s="211" t="s">
        <v>82</v>
      </c>
      <c r="AY84" s="210" t="s">
        <v>192</v>
      </c>
      <c r="BK84" s="212">
        <f>SUM(BK85:BK88)</f>
        <v>0</v>
      </c>
    </row>
    <row r="85" s="2" customFormat="1" ht="16.5" customHeight="1">
      <c r="A85" s="39"/>
      <c r="B85" s="40"/>
      <c r="C85" s="228" t="s">
        <v>89</v>
      </c>
      <c r="D85" s="228" t="s">
        <v>266</v>
      </c>
      <c r="E85" s="229" t="s">
        <v>2816</v>
      </c>
      <c r="F85" s="230" t="s">
        <v>2817</v>
      </c>
      <c r="G85" s="231" t="s">
        <v>220</v>
      </c>
      <c r="H85" s="232">
        <v>1</v>
      </c>
      <c r="I85" s="233"/>
      <c r="J85" s="234">
        <f>ROUND(I85*H85,2)</f>
        <v>0</v>
      </c>
      <c r="K85" s="230" t="s">
        <v>1086</v>
      </c>
      <c r="L85" s="235"/>
      <c r="M85" s="236" t="s">
        <v>44</v>
      </c>
      <c r="N85" s="237" t="s">
        <v>53</v>
      </c>
      <c r="O85" s="85"/>
      <c r="P85" s="224">
        <f>O85*H85</f>
        <v>0</v>
      </c>
      <c r="Q85" s="224">
        <v>0.056300000000000003</v>
      </c>
      <c r="R85" s="224">
        <f>Q85*H85</f>
        <v>0.056300000000000003</v>
      </c>
      <c r="S85" s="224">
        <v>0</v>
      </c>
      <c r="T85" s="225">
        <f>S85*H85</f>
        <v>0</v>
      </c>
      <c r="U85" s="39"/>
      <c r="V85" s="39"/>
      <c r="W85" s="39"/>
      <c r="X85" s="39"/>
      <c r="Y85" s="39"/>
      <c r="Z85" s="39"/>
      <c r="AA85" s="39"/>
      <c r="AB85" s="39"/>
      <c r="AC85" s="39"/>
      <c r="AD85" s="39"/>
      <c r="AE85" s="39"/>
      <c r="AR85" s="226" t="s">
        <v>269</v>
      </c>
      <c r="AT85" s="226" t="s">
        <v>266</v>
      </c>
      <c r="AU85" s="226" t="s">
        <v>89</v>
      </c>
      <c r="AY85" s="17" t="s">
        <v>192</v>
      </c>
      <c r="BE85" s="227">
        <f>IF(N85="základní",J85,0)</f>
        <v>0</v>
      </c>
      <c r="BF85" s="227">
        <f>IF(N85="snížená",J85,0)</f>
        <v>0</v>
      </c>
      <c r="BG85" s="227">
        <f>IF(N85="zákl. přenesená",J85,0)</f>
        <v>0</v>
      </c>
      <c r="BH85" s="227">
        <f>IF(N85="sníž. přenesená",J85,0)</f>
        <v>0</v>
      </c>
      <c r="BI85" s="227">
        <f>IF(N85="nulová",J85,0)</f>
        <v>0</v>
      </c>
      <c r="BJ85" s="17" t="s">
        <v>89</v>
      </c>
      <c r="BK85" s="227">
        <f>ROUND(I85*H85,2)</f>
        <v>0</v>
      </c>
      <c r="BL85" s="17" t="s">
        <v>270</v>
      </c>
      <c r="BM85" s="226" t="s">
        <v>2818</v>
      </c>
    </row>
    <row r="86" s="2" customFormat="1">
      <c r="A86" s="39"/>
      <c r="B86" s="40"/>
      <c r="C86" s="41"/>
      <c r="D86" s="238" t="s">
        <v>478</v>
      </c>
      <c r="E86" s="41"/>
      <c r="F86" s="239" t="s">
        <v>2819</v>
      </c>
      <c r="G86" s="41"/>
      <c r="H86" s="41"/>
      <c r="I86" s="240"/>
      <c r="J86" s="41"/>
      <c r="K86" s="41"/>
      <c r="L86" s="45"/>
      <c r="M86" s="241"/>
      <c r="N86" s="242"/>
      <c r="O86" s="85"/>
      <c r="P86" s="85"/>
      <c r="Q86" s="85"/>
      <c r="R86" s="85"/>
      <c r="S86" s="85"/>
      <c r="T86" s="86"/>
      <c r="U86" s="39"/>
      <c r="V86" s="39"/>
      <c r="W86" s="39"/>
      <c r="X86" s="39"/>
      <c r="Y86" s="39"/>
      <c r="Z86" s="39"/>
      <c r="AA86" s="39"/>
      <c r="AB86" s="39"/>
      <c r="AC86" s="39"/>
      <c r="AD86" s="39"/>
      <c r="AE86" s="39"/>
      <c r="AT86" s="17" t="s">
        <v>478</v>
      </c>
      <c r="AU86" s="17" t="s">
        <v>89</v>
      </c>
    </row>
    <row r="87" s="2" customFormat="1" ht="16.5" customHeight="1">
      <c r="A87" s="39"/>
      <c r="B87" s="40"/>
      <c r="C87" s="228" t="s">
        <v>91</v>
      </c>
      <c r="D87" s="228" t="s">
        <v>266</v>
      </c>
      <c r="E87" s="229" t="s">
        <v>2820</v>
      </c>
      <c r="F87" s="230" t="s">
        <v>2821</v>
      </c>
      <c r="G87" s="231" t="s">
        <v>198</v>
      </c>
      <c r="H87" s="232">
        <v>1</v>
      </c>
      <c r="I87" s="233"/>
      <c r="J87" s="234">
        <f>ROUND(I87*H87,2)</f>
        <v>0</v>
      </c>
      <c r="K87" s="230" t="s">
        <v>1086</v>
      </c>
      <c r="L87" s="235"/>
      <c r="M87" s="236" t="s">
        <v>44</v>
      </c>
      <c r="N87" s="237" t="s">
        <v>53</v>
      </c>
      <c r="O87" s="85"/>
      <c r="P87" s="224">
        <f>O87*H87</f>
        <v>0</v>
      </c>
      <c r="Q87" s="224">
        <v>0.012</v>
      </c>
      <c r="R87" s="224">
        <f>Q87*H87</f>
        <v>0.012</v>
      </c>
      <c r="S87" s="224">
        <v>0</v>
      </c>
      <c r="T87" s="225">
        <f>S87*H87</f>
        <v>0</v>
      </c>
      <c r="U87" s="39"/>
      <c r="V87" s="39"/>
      <c r="W87" s="39"/>
      <c r="X87" s="39"/>
      <c r="Y87" s="39"/>
      <c r="Z87" s="39"/>
      <c r="AA87" s="39"/>
      <c r="AB87" s="39"/>
      <c r="AC87" s="39"/>
      <c r="AD87" s="39"/>
      <c r="AE87" s="39"/>
      <c r="AR87" s="226" t="s">
        <v>269</v>
      </c>
      <c r="AT87" s="226" t="s">
        <v>266</v>
      </c>
      <c r="AU87" s="226" t="s">
        <v>89</v>
      </c>
      <c r="AY87" s="17" t="s">
        <v>192</v>
      </c>
      <c r="BE87" s="227">
        <f>IF(N87="základní",J87,0)</f>
        <v>0</v>
      </c>
      <c r="BF87" s="227">
        <f>IF(N87="snížená",J87,0)</f>
        <v>0</v>
      </c>
      <c r="BG87" s="227">
        <f>IF(N87="zákl. přenesená",J87,0)</f>
        <v>0</v>
      </c>
      <c r="BH87" s="227">
        <f>IF(N87="sníž. přenesená",J87,0)</f>
        <v>0</v>
      </c>
      <c r="BI87" s="227">
        <f>IF(N87="nulová",J87,0)</f>
        <v>0</v>
      </c>
      <c r="BJ87" s="17" t="s">
        <v>89</v>
      </c>
      <c r="BK87" s="227">
        <f>ROUND(I87*H87,2)</f>
        <v>0</v>
      </c>
      <c r="BL87" s="17" t="s">
        <v>270</v>
      </c>
      <c r="BM87" s="226" t="s">
        <v>2822</v>
      </c>
    </row>
    <row r="88" s="2" customFormat="1">
      <c r="A88" s="39"/>
      <c r="B88" s="40"/>
      <c r="C88" s="41"/>
      <c r="D88" s="238" t="s">
        <v>478</v>
      </c>
      <c r="E88" s="41"/>
      <c r="F88" s="239" t="s">
        <v>2819</v>
      </c>
      <c r="G88" s="41"/>
      <c r="H88" s="41"/>
      <c r="I88" s="240"/>
      <c r="J88" s="41"/>
      <c r="K88" s="41"/>
      <c r="L88" s="45"/>
      <c r="M88" s="241"/>
      <c r="N88" s="242"/>
      <c r="O88" s="85"/>
      <c r="P88" s="85"/>
      <c r="Q88" s="85"/>
      <c r="R88" s="85"/>
      <c r="S88" s="85"/>
      <c r="T88" s="86"/>
      <c r="U88" s="39"/>
      <c r="V88" s="39"/>
      <c r="W88" s="39"/>
      <c r="X88" s="39"/>
      <c r="Y88" s="39"/>
      <c r="Z88" s="39"/>
      <c r="AA88" s="39"/>
      <c r="AB88" s="39"/>
      <c r="AC88" s="39"/>
      <c r="AD88" s="39"/>
      <c r="AE88" s="39"/>
      <c r="AT88" s="17" t="s">
        <v>478</v>
      </c>
      <c r="AU88" s="17" t="s">
        <v>89</v>
      </c>
    </row>
    <row r="89" s="12" customFormat="1" ht="25.92" customHeight="1">
      <c r="A89" s="12"/>
      <c r="B89" s="199"/>
      <c r="C89" s="200"/>
      <c r="D89" s="201" t="s">
        <v>81</v>
      </c>
      <c r="E89" s="202" t="s">
        <v>1082</v>
      </c>
      <c r="F89" s="202" t="s">
        <v>102</v>
      </c>
      <c r="G89" s="200"/>
      <c r="H89" s="200"/>
      <c r="I89" s="203"/>
      <c r="J89" s="204">
        <f>BK89</f>
        <v>0</v>
      </c>
      <c r="K89" s="200"/>
      <c r="L89" s="205"/>
      <c r="M89" s="206"/>
      <c r="N89" s="207"/>
      <c r="O89" s="207"/>
      <c r="P89" s="208">
        <f>P90+P119</f>
        <v>0</v>
      </c>
      <c r="Q89" s="207"/>
      <c r="R89" s="208">
        <f>R90+R119</f>
        <v>199.03517319999997</v>
      </c>
      <c r="S89" s="207"/>
      <c r="T89" s="209">
        <f>T90+T119</f>
        <v>2.8159999999999998</v>
      </c>
      <c r="U89" s="12"/>
      <c r="V89" s="12"/>
      <c r="W89" s="12"/>
      <c r="X89" s="12"/>
      <c r="Y89" s="12"/>
      <c r="Z89" s="12"/>
      <c r="AA89" s="12"/>
      <c r="AB89" s="12"/>
      <c r="AC89" s="12"/>
      <c r="AD89" s="12"/>
      <c r="AE89" s="12"/>
      <c r="AR89" s="210" t="s">
        <v>89</v>
      </c>
      <c r="AT89" s="211" t="s">
        <v>81</v>
      </c>
      <c r="AU89" s="211" t="s">
        <v>82</v>
      </c>
      <c r="AY89" s="210" t="s">
        <v>192</v>
      </c>
      <c r="BK89" s="212">
        <f>BK90+BK119</f>
        <v>0</v>
      </c>
    </row>
    <row r="90" s="12" customFormat="1" ht="22.8" customHeight="1">
      <c r="A90" s="12"/>
      <c r="B90" s="199"/>
      <c r="C90" s="200"/>
      <c r="D90" s="201" t="s">
        <v>81</v>
      </c>
      <c r="E90" s="213" t="s">
        <v>2491</v>
      </c>
      <c r="F90" s="213" t="s">
        <v>2823</v>
      </c>
      <c r="G90" s="200"/>
      <c r="H90" s="200"/>
      <c r="I90" s="203"/>
      <c r="J90" s="214">
        <f>BK90</f>
        <v>0</v>
      </c>
      <c r="K90" s="200"/>
      <c r="L90" s="205"/>
      <c r="M90" s="206"/>
      <c r="N90" s="207"/>
      <c r="O90" s="207"/>
      <c r="P90" s="208">
        <f>SUM(P91:P118)</f>
        <v>0</v>
      </c>
      <c r="Q90" s="207"/>
      <c r="R90" s="208">
        <f>SUM(R91:R118)</f>
        <v>190.67909319999998</v>
      </c>
      <c r="S90" s="207"/>
      <c r="T90" s="209">
        <f>SUM(T91:T118)</f>
        <v>0</v>
      </c>
      <c r="U90" s="12"/>
      <c r="V90" s="12"/>
      <c r="W90" s="12"/>
      <c r="X90" s="12"/>
      <c r="Y90" s="12"/>
      <c r="Z90" s="12"/>
      <c r="AA90" s="12"/>
      <c r="AB90" s="12"/>
      <c r="AC90" s="12"/>
      <c r="AD90" s="12"/>
      <c r="AE90" s="12"/>
      <c r="AR90" s="210" t="s">
        <v>89</v>
      </c>
      <c r="AT90" s="211" t="s">
        <v>81</v>
      </c>
      <c r="AU90" s="211" t="s">
        <v>89</v>
      </c>
      <c r="AY90" s="210" t="s">
        <v>192</v>
      </c>
      <c r="BK90" s="212">
        <f>SUM(BK91:BK118)</f>
        <v>0</v>
      </c>
    </row>
    <row r="91" s="2" customFormat="1" ht="33" customHeight="1">
      <c r="A91" s="39"/>
      <c r="B91" s="40"/>
      <c r="C91" s="215" t="s">
        <v>99</v>
      </c>
      <c r="D91" s="215" t="s">
        <v>195</v>
      </c>
      <c r="E91" s="216" t="s">
        <v>1093</v>
      </c>
      <c r="F91" s="217" t="s">
        <v>1094</v>
      </c>
      <c r="G91" s="218" t="s">
        <v>1095</v>
      </c>
      <c r="H91" s="219">
        <v>8</v>
      </c>
      <c r="I91" s="220"/>
      <c r="J91" s="221">
        <f>ROUND(I91*H91,2)</f>
        <v>0</v>
      </c>
      <c r="K91" s="217" t="s">
        <v>1086</v>
      </c>
      <c r="L91" s="45"/>
      <c r="M91" s="222" t="s">
        <v>44</v>
      </c>
      <c r="N91" s="223" t="s">
        <v>53</v>
      </c>
      <c r="O91" s="85"/>
      <c r="P91" s="224">
        <f>O91*H91</f>
        <v>0</v>
      </c>
      <c r="Q91" s="224">
        <v>0</v>
      </c>
      <c r="R91" s="224">
        <f>Q91*H91</f>
        <v>0</v>
      </c>
      <c r="S91" s="224">
        <v>0</v>
      </c>
      <c r="T91" s="225">
        <f>S91*H91</f>
        <v>0</v>
      </c>
      <c r="U91" s="39"/>
      <c r="V91" s="39"/>
      <c r="W91" s="39"/>
      <c r="X91" s="39"/>
      <c r="Y91" s="39"/>
      <c r="Z91" s="39"/>
      <c r="AA91" s="39"/>
      <c r="AB91" s="39"/>
      <c r="AC91" s="39"/>
      <c r="AD91" s="39"/>
      <c r="AE91" s="39"/>
      <c r="AR91" s="226" t="s">
        <v>200</v>
      </c>
      <c r="AT91" s="226" t="s">
        <v>195</v>
      </c>
      <c r="AU91" s="226" t="s">
        <v>91</v>
      </c>
      <c r="AY91" s="17" t="s">
        <v>192</v>
      </c>
      <c r="BE91" s="227">
        <f>IF(N91="základní",J91,0)</f>
        <v>0</v>
      </c>
      <c r="BF91" s="227">
        <f>IF(N91="snížená",J91,0)</f>
        <v>0</v>
      </c>
      <c r="BG91" s="227">
        <f>IF(N91="zákl. přenesená",J91,0)</f>
        <v>0</v>
      </c>
      <c r="BH91" s="227">
        <f>IF(N91="sníž. přenesená",J91,0)</f>
        <v>0</v>
      </c>
      <c r="BI91" s="227">
        <f>IF(N91="nulová",J91,0)</f>
        <v>0</v>
      </c>
      <c r="BJ91" s="17" t="s">
        <v>89</v>
      </c>
      <c r="BK91" s="227">
        <f>ROUND(I91*H91,2)</f>
        <v>0</v>
      </c>
      <c r="BL91" s="17" t="s">
        <v>200</v>
      </c>
      <c r="BM91" s="226" t="s">
        <v>2824</v>
      </c>
    </row>
    <row r="92" s="2" customFormat="1">
      <c r="A92" s="39"/>
      <c r="B92" s="40"/>
      <c r="C92" s="41"/>
      <c r="D92" s="248" t="s">
        <v>1088</v>
      </c>
      <c r="E92" s="41"/>
      <c r="F92" s="249" t="s">
        <v>1097</v>
      </c>
      <c r="G92" s="41"/>
      <c r="H92" s="41"/>
      <c r="I92" s="240"/>
      <c r="J92" s="41"/>
      <c r="K92" s="41"/>
      <c r="L92" s="45"/>
      <c r="M92" s="241"/>
      <c r="N92" s="242"/>
      <c r="O92" s="85"/>
      <c r="P92" s="85"/>
      <c r="Q92" s="85"/>
      <c r="R92" s="85"/>
      <c r="S92" s="85"/>
      <c r="T92" s="86"/>
      <c r="U92" s="39"/>
      <c r="V92" s="39"/>
      <c r="W92" s="39"/>
      <c r="X92" s="39"/>
      <c r="Y92" s="39"/>
      <c r="Z92" s="39"/>
      <c r="AA92" s="39"/>
      <c r="AB92" s="39"/>
      <c r="AC92" s="39"/>
      <c r="AD92" s="39"/>
      <c r="AE92" s="39"/>
      <c r="AT92" s="17" t="s">
        <v>1088</v>
      </c>
      <c r="AU92" s="17" t="s">
        <v>91</v>
      </c>
    </row>
    <row r="93" s="2" customFormat="1">
      <c r="A93" s="39"/>
      <c r="B93" s="40"/>
      <c r="C93" s="41"/>
      <c r="D93" s="238" t="s">
        <v>478</v>
      </c>
      <c r="E93" s="41"/>
      <c r="F93" s="239" t="s">
        <v>2825</v>
      </c>
      <c r="G93" s="41"/>
      <c r="H93" s="41"/>
      <c r="I93" s="240"/>
      <c r="J93" s="41"/>
      <c r="K93" s="41"/>
      <c r="L93" s="45"/>
      <c r="M93" s="241"/>
      <c r="N93" s="242"/>
      <c r="O93" s="85"/>
      <c r="P93" s="85"/>
      <c r="Q93" s="85"/>
      <c r="R93" s="85"/>
      <c r="S93" s="85"/>
      <c r="T93" s="86"/>
      <c r="U93" s="39"/>
      <c r="V93" s="39"/>
      <c r="W93" s="39"/>
      <c r="X93" s="39"/>
      <c r="Y93" s="39"/>
      <c r="Z93" s="39"/>
      <c r="AA93" s="39"/>
      <c r="AB93" s="39"/>
      <c r="AC93" s="39"/>
      <c r="AD93" s="39"/>
      <c r="AE93" s="39"/>
      <c r="AT93" s="17" t="s">
        <v>478</v>
      </c>
      <c r="AU93" s="17" t="s">
        <v>91</v>
      </c>
    </row>
    <row r="94" s="2" customFormat="1" ht="33" customHeight="1">
      <c r="A94" s="39"/>
      <c r="B94" s="40"/>
      <c r="C94" s="215" t="s">
        <v>200</v>
      </c>
      <c r="D94" s="215" t="s">
        <v>195</v>
      </c>
      <c r="E94" s="216" t="s">
        <v>2826</v>
      </c>
      <c r="F94" s="217" t="s">
        <v>2827</v>
      </c>
      <c r="G94" s="218" t="s">
        <v>1095</v>
      </c>
      <c r="H94" s="219">
        <v>4</v>
      </c>
      <c r="I94" s="220"/>
      <c r="J94" s="221">
        <f>ROUND(I94*H94,2)</f>
        <v>0</v>
      </c>
      <c r="K94" s="217" t="s">
        <v>1086</v>
      </c>
      <c r="L94" s="45"/>
      <c r="M94" s="222" t="s">
        <v>44</v>
      </c>
      <c r="N94" s="223"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200</v>
      </c>
      <c r="AT94" s="226" t="s">
        <v>195</v>
      </c>
      <c r="AU94" s="226" t="s">
        <v>91</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200</v>
      </c>
      <c r="BM94" s="226" t="s">
        <v>2828</v>
      </c>
    </row>
    <row r="95" s="2" customFormat="1">
      <c r="A95" s="39"/>
      <c r="B95" s="40"/>
      <c r="C95" s="41"/>
      <c r="D95" s="248" t="s">
        <v>1088</v>
      </c>
      <c r="E95" s="41"/>
      <c r="F95" s="249" t="s">
        <v>2829</v>
      </c>
      <c r="G95" s="41"/>
      <c r="H95" s="41"/>
      <c r="I95" s="240"/>
      <c r="J95" s="41"/>
      <c r="K95" s="41"/>
      <c r="L95" s="45"/>
      <c r="M95" s="241"/>
      <c r="N95" s="242"/>
      <c r="O95" s="85"/>
      <c r="P95" s="85"/>
      <c r="Q95" s="85"/>
      <c r="R95" s="85"/>
      <c r="S95" s="85"/>
      <c r="T95" s="86"/>
      <c r="U95" s="39"/>
      <c r="V95" s="39"/>
      <c r="W95" s="39"/>
      <c r="X95" s="39"/>
      <c r="Y95" s="39"/>
      <c r="Z95" s="39"/>
      <c r="AA95" s="39"/>
      <c r="AB95" s="39"/>
      <c r="AC95" s="39"/>
      <c r="AD95" s="39"/>
      <c r="AE95" s="39"/>
      <c r="AT95" s="17" t="s">
        <v>1088</v>
      </c>
      <c r="AU95" s="17" t="s">
        <v>91</v>
      </c>
    </row>
    <row r="96" s="2" customFormat="1">
      <c r="A96" s="39"/>
      <c r="B96" s="40"/>
      <c r="C96" s="41"/>
      <c r="D96" s="238" t="s">
        <v>478</v>
      </c>
      <c r="E96" s="41"/>
      <c r="F96" s="239" t="s">
        <v>2825</v>
      </c>
      <c r="G96" s="41"/>
      <c r="H96" s="41"/>
      <c r="I96" s="240"/>
      <c r="J96" s="41"/>
      <c r="K96" s="41"/>
      <c r="L96" s="45"/>
      <c r="M96" s="241"/>
      <c r="N96" s="242"/>
      <c r="O96" s="85"/>
      <c r="P96" s="85"/>
      <c r="Q96" s="85"/>
      <c r="R96" s="85"/>
      <c r="S96" s="85"/>
      <c r="T96" s="86"/>
      <c r="U96" s="39"/>
      <c r="V96" s="39"/>
      <c r="W96" s="39"/>
      <c r="X96" s="39"/>
      <c r="Y96" s="39"/>
      <c r="Z96" s="39"/>
      <c r="AA96" s="39"/>
      <c r="AB96" s="39"/>
      <c r="AC96" s="39"/>
      <c r="AD96" s="39"/>
      <c r="AE96" s="39"/>
      <c r="AT96" s="17" t="s">
        <v>478</v>
      </c>
      <c r="AU96" s="17" t="s">
        <v>91</v>
      </c>
    </row>
    <row r="97" s="2" customFormat="1" ht="37.8" customHeight="1">
      <c r="A97" s="39"/>
      <c r="B97" s="40"/>
      <c r="C97" s="215" t="s">
        <v>213</v>
      </c>
      <c r="D97" s="215" t="s">
        <v>195</v>
      </c>
      <c r="E97" s="216" t="s">
        <v>2830</v>
      </c>
      <c r="F97" s="217" t="s">
        <v>2831</v>
      </c>
      <c r="G97" s="218" t="s">
        <v>198</v>
      </c>
      <c r="H97" s="219">
        <v>75</v>
      </c>
      <c r="I97" s="220"/>
      <c r="J97" s="221">
        <f>ROUND(I97*H97,2)</f>
        <v>0</v>
      </c>
      <c r="K97" s="217" t="s">
        <v>1086</v>
      </c>
      <c r="L97" s="45"/>
      <c r="M97" s="222" t="s">
        <v>44</v>
      </c>
      <c r="N97" s="223"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200</v>
      </c>
      <c r="AT97" s="226" t="s">
        <v>195</v>
      </c>
      <c r="AU97" s="226" t="s">
        <v>91</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200</v>
      </c>
      <c r="BM97" s="226" t="s">
        <v>2832</v>
      </c>
    </row>
    <row r="98" s="2" customFormat="1">
      <c r="A98" s="39"/>
      <c r="B98" s="40"/>
      <c r="C98" s="41"/>
      <c r="D98" s="248" t="s">
        <v>1088</v>
      </c>
      <c r="E98" s="41"/>
      <c r="F98" s="249" t="s">
        <v>2833</v>
      </c>
      <c r="G98" s="41"/>
      <c r="H98" s="41"/>
      <c r="I98" s="240"/>
      <c r="J98" s="41"/>
      <c r="K98" s="41"/>
      <c r="L98" s="45"/>
      <c r="M98" s="241"/>
      <c r="N98" s="242"/>
      <c r="O98" s="85"/>
      <c r="P98" s="85"/>
      <c r="Q98" s="85"/>
      <c r="R98" s="85"/>
      <c r="S98" s="85"/>
      <c r="T98" s="86"/>
      <c r="U98" s="39"/>
      <c r="V98" s="39"/>
      <c r="W98" s="39"/>
      <c r="X98" s="39"/>
      <c r="Y98" s="39"/>
      <c r="Z98" s="39"/>
      <c r="AA98" s="39"/>
      <c r="AB98" s="39"/>
      <c r="AC98" s="39"/>
      <c r="AD98" s="39"/>
      <c r="AE98" s="39"/>
      <c r="AT98" s="17" t="s">
        <v>1088</v>
      </c>
      <c r="AU98" s="17" t="s">
        <v>91</v>
      </c>
    </row>
    <row r="99" s="2" customFormat="1">
      <c r="A99" s="39"/>
      <c r="B99" s="40"/>
      <c r="C99" s="41"/>
      <c r="D99" s="238" t="s">
        <v>478</v>
      </c>
      <c r="E99" s="41"/>
      <c r="F99" s="239" t="s">
        <v>2825</v>
      </c>
      <c r="G99" s="41"/>
      <c r="H99" s="41"/>
      <c r="I99" s="240"/>
      <c r="J99" s="41"/>
      <c r="K99" s="41"/>
      <c r="L99" s="45"/>
      <c r="M99" s="241"/>
      <c r="N99" s="242"/>
      <c r="O99" s="85"/>
      <c r="P99" s="85"/>
      <c r="Q99" s="85"/>
      <c r="R99" s="85"/>
      <c r="S99" s="85"/>
      <c r="T99" s="86"/>
      <c r="U99" s="39"/>
      <c r="V99" s="39"/>
      <c r="W99" s="39"/>
      <c r="X99" s="39"/>
      <c r="Y99" s="39"/>
      <c r="Z99" s="39"/>
      <c r="AA99" s="39"/>
      <c r="AB99" s="39"/>
      <c r="AC99" s="39"/>
      <c r="AD99" s="39"/>
      <c r="AE99" s="39"/>
      <c r="AT99" s="17" t="s">
        <v>478</v>
      </c>
      <c r="AU99" s="17" t="s">
        <v>91</v>
      </c>
    </row>
    <row r="100" s="2" customFormat="1" ht="37.8" customHeight="1">
      <c r="A100" s="39"/>
      <c r="B100" s="40"/>
      <c r="C100" s="215" t="s">
        <v>217</v>
      </c>
      <c r="D100" s="215" t="s">
        <v>195</v>
      </c>
      <c r="E100" s="216" t="s">
        <v>2834</v>
      </c>
      <c r="F100" s="217" t="s">
        <v>2835</v>
      </c>
      <c r="G100" s="218" t="s">
        <v>198</v>
      </c>
      <c r="H100" s="219">
        <v>35</v>
      </c>
      <c r="I100" s="220"/>
      <c r="J100" s="221">
        <f>ROUND(I100*H100,2)</f>
        <v>0</v>
      </c>
      <c r="K100" s="217" t="s">
        <v>1086</v>
      </c>
      <c r="L100" s="45"/>
      <c r="M100" s="222" t="s">
        <v>44</v>
      </c>
      <c r="N100" s="223"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200</v>
      </c>
      <c r="AT100" s="226" t="s">
        <v>195</v>
      </c>
      <c r="AU100" s="226" t="s">
        <v>91</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200</v>
      </c>
      <c r="BM100" s="226" t="s">
        <v>2836</v>
      </c>
    </row>
    <row r="101" s="2" customFormat="1">
      <c r="A101" s="39"/>
      <c r="B101" s="40"/>
      <c r="C101" s="41"/>
      <c r="D101" s="248" t="s">
        <v>1088</v>
      </c>
      <c r="E101" s="41"/>
      <c r="F101" s="249" t="s">
        <v>2837</v>
      </c>
      <c r="G101" s="41"/>
      <c r="H101" s="41"/>
      <c r="I101" s="240"/>
      <c r="J101" s="41"/>
      <c r="K101" s="41"/>
      <c r="L101" s="45"/>
      <c r="M101" s="241"/>
      <c r="N101" s="242"/>
      <c r="O101" s="85"/>
      <c r="P101" s="85"/>
      <c r="Q101" s="85"/>
      <c r="R101" s="85"/>
      <c r="S101" s="85"/>
      <c r="T101" s="86"/>
      <c r="U101" s="39"/>
      <c r="V101" s="39"/>
      <c r="W101" s="39"/>
      <c r="X101" s="39"/>
      <c r="Y101" s="39"/>
      <c r="Z101" s="39"/>
      <c r="AA101" s="39"/>
      <c r="AB101" s="39"/>
      <c r="AC101" s="39"/>
      <c r="AD101" s="39"/>
      <c r="AE101" s="39"/>
      <c r="AT101" s="17" t="s">
        <v>1088</v>
      </c>
      <c r="AU101" s="17" t="s">
        <v>91</v>
      </c>
    </row>
    <row r="102" s="2" customFormat="1">
      <c r="A102" s="39"/>
      <c r="B102" s="40"/>
      <c r="C102" s="41"/>
      <c r="D102" s="238" t="s">
        <v>478</v>
      </c>
      <c r="E102" s="41"/>
      <c r="F102" s="239" t="s">
        <v>2825</v>
      </c>
      <c r="G102" s="41"/>
      <c r="H102" s="41"/>
      <c r="I102" s="240"/>
      <c r="J102" s="41"/>
      <c r="K102" s="41"/>
      <c r="L102" s="45"/>
      <c r="M102" s="241"/>
      <c r="N102" s="242"/>
      <c r="O102" s="85"/>
      <c r="P102" s="85"/>
      <c r="Q102" s="85"/>
      <c r="R102" s="85"/>
      <c r="S102" s="85"/>
      <c r="T102" s="86"/>
      <c r="U102" s="39"/>
      <c r="V102" s="39"/>
      <c r="W102" s="39"/>
      <c r="X102" s="39"/>
      <c r="Y102" s="39"/>
      <c r="Z102" s="39"/>
      <c r="AA102" s="39"/>
      <c r="AB102" s="39"/>
      <c r="AC102" s="39"/>
      <c r="AD102" s="39"/>
      <c r="AE102" s="39"/>
      <c r="AT102" s="17" t="s">
        <v>478</v>
      </c>
      <c r="AU102" s="17" t="s">
        <v>91</v>
      </c>
    </row>
    <row r="103" s="2" customFormat="1" ht="24.15" customHeight="1">
      <c r="A103" s="39"/>
      <c r="B103" s="40"/>
      <c r="C103" s="215" t="s">
        <v>223</v>
      </c>
      <c r="D103" s="215" t="s">
        <v>195</v>
      </c>
      <c r="E103" s="216" t="s">
        <v>1110</v>
      </c>
      <c r="F103" s="217" t="s">
        <v>1111</v>
      </c>
      <c r="G103" s="218" t="s">
        <v>1095</v>
      </c>
      <c r="H103" s="219">
        <v>8</v>
      </c>
      <c r="I103" s="220"/>
      <c r="J103" s="221">
        <f>ROUND(I103*H103,2)</f>
        <v>0</v>
      </c>
      <c r="K103" s="217" t="s">
        <v>1086</v>
      </c>
      <c r="L103" s="45"/>
      <c r="M103" s="222" t="s">
        <v>44</v>
      </c>
      <c r="N103" s="223"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200</v>
      </c>
      <c r="AT103" s="226" t="s">
        <v>195</v>
      </c>
      <c r="AU103" s="226" t="s">
        <v>91</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200</v>
      </c>
      <c r="BM103" s="226" t="s">
        <v>2838</v>
      </c>
    </row>
    <row r="104" s="2" customFormat="1">
      <c r="A104" s="39"/>
      <c r="B104" s="40"/>
      <c r="C104" s="41"/>
      <c r="D104" s="248" t="s">
        <v>1088</v>
      </c>
      <c r="E104" s="41"/>
      <c r="F104" s="249" t="s">
        <v>1113</v>
      </c>
      <c r="G104" s="41"/>
      <c r="H104" s="41"/>
      <c r="I104" s="240"/>
      <c r="J104" s="41"/>
      <c r="K104" s="41"/>
      <c r="L104" s="45"/>
      <c r="M104" s="241"/>
      <c r="N104" s="242"/>
      <c r="O104" s="85"/>
      <c r="P104" s="85"/>
      <c r="Q104" s="85"/>
      <c r="R104" s="85"/>
      <c r="S104" s="85"/>
      <c r="T104" s="86"/>
      <c r="U104" s="39"/>
      <c r="V104" s="39"/>
      <c r="W104" s="39"/>
      <c r="X104" s="39"/>
      <c r="Y104" s="39"/>
      <c r="Z104" s="39"/>
      <c r="AA104" s="39"/>
      <c r="AB104" s="39"/>
      <c r="AC104" s="39"/>
      <c r="AD104" s="39"/>
      <c r="AE104" s="39"/>
      <c r="AT104" s="17" t="s">
        <v>1088</v>
      </c>
      <c r="AU104" s="17" t="s">
        <v>91</v>
      </c>
    </row>
    <row r="105" s="2" customFormat="1" ht="24.15" customHeight="1">
      <c r="A105" s="39"/>
      <c r="B105" s="40"/>
      <c r="C105" s="215" t="s">
        <v>227</v>
      </c>
      <c r="D105" s="215" t="s">
        <v>195</v>
      </c>
      <c r="E105" s="216" t="s">
        <v>2839</v>
      </c>
      <c r="F105" s="217" t="s">
        <v>2840</v>
      </c>
      <c r="G105" s="218" t="s">
        <v>1095</v>
      </c>
      <c r="H105" s="219">
        <v>4</v>
      </c>
      <c r="I105" s="220"/>
      <c r="J105" s="221">
        <f>ROUND(I105*H105,2)</f>
        <v>0</v>
      </c>
      <c r="K105" s="217" t="s">
        <v>1086</v>
      </c>
      <c r="L105" s="45"/>
      <c r="M105" s="222" t="s">
        <v>44</v>
      </c>
      <c r="N105" s="223"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200</v>
      </c>
      <c r="AT105" s="226" t="s">
        <v>195</v>
      </c>
      <c r="AU105" s="226" t="s">
        <v>91</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200</v>
      </c>
      <c r="BM105" s="226" t="s">
        <v>2841</v>
      </c>
    </row>
    <row r="106" s="2" customFormat="1">
      <c r="A106" s="39"/>
      <c r="B106" s="40"/>
      <c r="C106" s="41"/>
      <c r="D106" s="248" t="s">
        <v>1088</v>
      </c>
      <c r="E106" s="41"/>
      <c r="F106" s="249" t="s">
        <v>2842</v>
      </c>
      <c r="G106" s="41"/>
      <c r="H106" s="41"/>
      <c r="I106" s="240"/>
      <c r="J106" s="41"/>
      <c r="K106" s="41"/>
      <c r="L106" s="45"/>
      <c r="M106" s="241"/>
      <c r="N106" s="242"/>
      <c r="O106" s="85"/>
      <c r="P106" s="85"/>
      <c r="Q106" s="85"/>
      <c r="R106" s="85"/>
      <c r="S106" s="85"/>
      <c r="T106" s="86"/>
      <c r="U106" s="39"/>
      <c r="V106" s="39"/>
      <c r="W106" s="39"/>
      <c r="X106" s="39"/>
      <c r="Y106" s="39"/>
      <c r="Z106" s="39"/>
      <c r="AA106" s="39"/>
      <c r="AB106" s="39"/>
      <c r="AC106" s="39"/>
      <c r="AD106" s="39"/>
      <c r="AE106" s="39"/>
      <c r="AT106" s="17" t="s">
        <v>1088</v>
      </c>
      <c r="AU106" s="17" t="s">
        <v>91</v>
      </c>
    </row>
    <row r="107" s="2" customFormat="1" ht="33" customHeight="1">
      <c r="A107" s="39"/>
      <c r="B107" s="40"/>
      <c r="C107" s="215" t="s">
        <v>231</v>
      </c>
      <c r="D107" s="215" t="s">
        <v>195</v>
      </c>
      <c r="E107" s="216" t="s">
        <v>2843</v>
      </c>
      <c r="F107" s="217" t="s">
        <v>2844</v>
      </c>
      <c r="G107" s="218" t="s">
        <v>198</v>
      </c>
      <c r="H107" s="219">
        <v>35</v>
      </c>
      <c r="I107" s="220"/>
      <c r="J107" s="221">
        <f>ROUND(I107*H107,2)</f>
        <v>0</v>
      </c>
      <c r="K107" s="217" t="s">
        <v>1086</v>
      </c>
      <c r="L107" s="45"/>
      <c r="M107" s="222" t="s">
        <v>44</v>
      </c>
      <c r="N107" s="223"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200</v>
      </c>
      <c r="AT107" s="226" t="s">
        <v>195</v>
      </c>
      <c r="AU107" s="226" t="s">
        <v>91</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200</v>
      </c>
      <c r="BM107" s="226" t="s">
        <v>2845</v>
      </c>
    </row>
    <row r="108" s="2" customFormat="1">
      <c r="A108" s="39"/>
      <c r="B108" s="40"/>
      <c r="C108" s="41"/>
      <c r="D108" s="248" t="s">
        <v>1088</v>
      </c>
      <c r="E108" s="41"/>
      <c r="F108" s="249" t="s">
        <v>2846</v>
      </c>
      <c r="G108" s="41"/>
      <c r="H108" s="41"/>
      <c r="I108" s="240"/>
      <c r="J108" s="41"/>
      <c r="K108" s="41"/>
      <c r="L108" s="45"/>
      <c r="M108" s="241"/>
      <c r="N108" s="242"/>
      <c r="O108" s="85"/>
      <c r="P108" s="85"/>
      <c r="Q108" s="85"/>
      <c r="R108" s="85"/>
      <c r="S108" s="85"/>
      <c r="T108" s="86"/>
      <c r="U108" s="39"/>
      <c r="V108" s="39"/>
      <c r="W108" s="39"/>
      <c r="X108" s="39"/>
      <c r="Y108" s="39"/>
      <c r="Z108" s="39"/>
      <c r="AA108" s="39"/>
      <c r="AB108" s="39"/>
      <c r="AC108" s="39"/>
      <c r="AD108" s="39"/>
      <c r="AE108" s="39"/>
      <c r="AT108" s="17" t="s">
        <v>1088</v>
      </c>
      <c r="AU108" s="17" t="s">
        <v>91</v>
      </c>
    </row>
    <row r="109" s="2" customFormat="1" ht="33" customHeight="1">
      <c r="A109" s="39"/>
      <c r="B109" s="40"/>
      <c r="C109" s="215" t="s">
        <v>235</v>
      </c>
      <c r="D109" s="215" t="s">
        <v>195</v>
      </c>
      <c r="E109" s="216" t="s">
        <v>2847</v>
      </c>
      <c r="F109" s="217" t="s">
        <v>2848</v>
      </c>
      <c r="G109" s="218" t="s">
        <v>198</v>
      </c>
      <c r="H109" s="219">
        <v>75</v>
      </c>
      <c r="I109" s="220"/>
      <c r="J109" s="221">
        <f>ROUND(I109*H109,2)</f>
        <v>0</v>
      </c>
      <c r="K109" s="217" t="s">
        <v>1086</v>
      </c>
      <c r="L109" s="45"/>
      <c r="M109" s="222" t="s">
        <v>44</v>
      </c>
      <c r="N109" s="223"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200</v>
      </c>
      <c r="AT109" s="226" t="s">
        <v>195</v>
      </c>
      <c r="AU109" s="226" t="s">
        <v>91</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200</v>
      </c>
      <c r="BM109" s="226" t="s">
        <v>2849</v>
      </c>
    </row>
    <row r="110" s="2" customFormat="1">
      <c r="A110" s="39"/>
      <c r="B110" s="40"/>
      <c r="C110" s="41"/>
      <c r="D110" s="248" t="s">
        <v>1088</v>
      </c>
      <c r="E110" s="41"/>
      <c r="F110" s="249" t="s">
        <v>2850</v>
      </c>
      <c r="G110" s="41"/>
      <c r="H110" s="41"/>
      <c r="I110" s="240"/>
      <c r="J110" s="41"/>
      <c r="K110" s="41"/>
      <c r="L110" s="45"/>
      <c r="M110" s="241"/>
      <c r="N110" s="242"/>
      <c r="O110" s="85"/>
      <c r="P110" s="85"/>
      <c r="Q110" s="85"/>
      <c r="R110" s="85"/>
      <c r="S110" s="85"/>
      <c r="T110" s="86"/>
      <c r="U110" s="39"/>
      <c r="V110" s="39"/>
      <c r="W110" s="39"/>
      <c r="X110" s="39"/>
      <c r="Y110" s="39"/>
      <c r="Z110" s="39"/>
      <c r="AA110" s="39"/>
      <c r="AB110" s="39"/>
      <c r="AC110" s="39"/>
      <c r="AD110" s="39"/>
      <c r="AE110" s="39"/>
      <c r="AT110" s="17" t="s">
        <v>1088</v>
      </c>
      <c r="AU110" s="17" t="s">
        <v>91</v>
      </c>
    </row>
    <row r="111" s="2" customFormat="1" ht="24.15" customHeight="1">
      <c r="A111" s="39"/>
      <c r="B111" s="40"/>
      <c r="C111" s="215" t="s">
        <v>239</v>
      </c>
      <c r="D111" s="215" t="s">
        <v>195</v>
      </c>
      <c r="E111" s="216" t="s">
        <v>2851</v>
      </c>
      <c r="F111" s="217" t="s">
        <v>2852</v>
      </c>
      <c r="G111" s="218" t="s">
        <v>198</v>
      </c>
      <c r="H111" s="219">
        <v>66</v>
      </c>
      <c r="I111" s="220"/>
      <c r="J111" s="221">
        <f>ROUND(I111*H111,2)</f>
        <v>0</v>
      </c>
      <c r="K111" s="217" t="s">
        <v>1086</v>
      </c>
      <c r="L111" s="45"/>
      <c r="M111" s="222" t="s">
        <v>44</v>
      </c>
      <c r="N111" s="223" t="s">
        <v>53</v>
      </c>
      <c r="O111" s="85"/>
      <c r="P111" s="224">
        <f>O111*H111</f>
        <v>0</v>
      </c>
      <c r="Q111" s="224">
        <v>0.0036600000000000001</v>
      </c>
      <c r="R111" s="224">
        <f>Q111*H111</f>
        <v>0.24156</v>
      </c>
      <c r="S111" s="224">
        <v>0</v>
      </c>
      <c r="T111" s="225">
        <f>S111*H111</f>
        <v>0</v>
      </c>
      <c r="U111" s="39"/>
      <c r="V111" s="39"/>
      <c r="W111" s="39"/>
      <c r="X111" s="39"/>
      <c r="Y111" s="39"/>
      <c r="Z111" s="39"/>
      <c r="AA111" s="39"/>
      <c r="AB111" s="39"/>
      <c r="AC111" s="39"/>
      <c r="AD111" s="39"/>
      <c r="AE111" s="39"/>
      <c r="AR111" s="226" t="s">
        <v>200</v>
      </c>
      <c r="AT111" s="226" t="s">
        <v>195</v>
      </c>
      <c r="AU111" s="226" t="s">
        <v>91</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200</v>
      </c>
      <c r="BM111" s="226" t="s">
        <v>2853</v>
      </c>
    </row>
    <row r="112" s="2" customFormat="1">
      <c r="A112" s="39"/>
      <c r="B112" s="40"/>
      <c r="C112" s="41"/>
      <c r="D112" s="248" t="s">
        <v>1088</v>
      </c>
      <c r="E112" s="41"/>
      <c r="F112" s="249" t="s">
        <v>2854</v>
      </c>
      <c r="G112" s="41"/>
      <c r="H112" s="41"/>
      <c r="I112" s="240"/>
      <c r="J112" s="41"/>
      <c r="K112" s="41"/>
      <c r="L112" s="45"/>
      <c r="M112" s="241"/>
      <c r="N112" s="242"/>
      <c r="O112" s="85"/>
      <c r="P112" s="85"/>
      <c r="Q112" s="85"/>
      <c r="R112" s="85"/>
      <c r="S112" s="85"/>
      <c r="T112" s="86"/>
      <c r="U112" s="39"/>
      <c r="V112" s="39"/>
      <c r="W112" s="39"/>
      <c r="X112" s="39"/>
      <c r="Y112" s="39"/>
      <c r="Z112" s="39"/>
      <c r="AA112" s="39"/>
      <c r="AB112" s="39"/>
      <c r="AC112" s="39"/>
      <c r="AD112" s="39"/>
      <c r="AE112" s="39"/>
      <c r="AT112" s="17" t="s">
        <v>1088</v>
      </c>
      <c r="AU112" s="17" t="s">
        <v>91</v>
      </c>
    </row>
    <row r="113" s="2" customFormat="1">
      <c r="A113" s="39"/>
      <c r="B113" s="40"/>
      <c r="C113" s="41"/>
      <c r="D113" s="238" t="s">
        <v>478</v>
      </c>
      <c r="E113" s="41"/>
      <c r="F113" s="239" t="s">
        <v>2855</v>
      </c>
      <c r="G113" s="41"/>
      <c r="H113" s="41"/>
      <c r="I113" s="240"/>
      <c r="J113" s="41"/>
      <c r="K113" s="41"/>
      <c r="L113" s="45"/>
      <c r="M113" s="241"/>
      <c r="N113" s="242"/>
      <c r="O113" s="85"/>
      <c r="P113" s="85"/>
      <c r="Q113" s="85"/>
      <c r="R113" s="85"/>
      <c r="S113" s="85"/>
      <c r="T113" s="86"/>
      <c r="U113" s="39"/>
      <c r="V113" s="39"/>
      <c r="W113" s="39"/>
      <c r="X113" s="39"/>
      <c r="Y113" s="39"/>
      <c r="Z113" s="39"/>
      <c r="AA113" s="39"/>
      <c r="AB113" s="39"/>
      <c r="AC113" s="39"/>
      <c r="AD113" s="39"/>
      <c r="AE113" s="39"/>
      <c r="AT113" s="17" t="s">
        <v>478</v>
      </c>
      <c r="AU113" s="17" t="s">
        <v>91</v>
      </c>
    </row>
    <row r="114" s="2" customFormat="1" ht="16.5" customHeight="1">
      <c r="A114" s="39"/>
      <c r="B114" s="40"/>
      <c r="C114" s="228" t="s">
        <v>243</v>
      </c>
      <c r="D114" s="228" t="s">
        <v>266</v>
      </c>
      <c r="E114" s="229" t="s">
        <v>2856</v>
      </c>
      <c r="F114" s="230" t="s">
        <v>2857</v>
      </c>
      <c r="G114" s="231" t="s">
        <v>198</v>
      </c>
      <c r="H114" s="232">
        <v>67.980000000000004</v>
      </c>
      <c r="I114" s="233"/>
      <c r="J114" s="234">
        <f>ROUND(I114*H114,2)</f>
        <v>0</v>
      </c>
      <c r="K114" s="230" t="s">
        <v>1086</v>
      </c>
      <c r="L114" s="235"/>
      <c r="M114" s="236" t="s">
        <v>44</v>
      </c>
      <c r="N114" s="237" t="s">
        <v>53</v>
      </c>
      <c r="O114" s="85"/>
      <c r="P114" s="224">
        <f>O114*H114</f>
        <v>0</v>
      </c>
      <c r="Q114" s="224">
        <v>0.0043400000000000001</v>
      </c>
      <c r="R114" s="224">
        <f>Q114*H114</f>
        <v>0.29503320000000005</v>
      </c>
      <c r="S114" s="224">
        <v>0</v>
      </c>
      <c r="T114" s="225">
        <f>S114*H114</f>
        <v>0</v>
      </c>
      <c r="U114" s="39"/>
      <c r="V114" s="39"/>
      <c r="W114" s="39"/>
      <c r="X114" s="39"/>
      <c r="Y114" s="39"/>
      <c r="Z114" s="39"/>
      <c r="AA114" s="39"/>
      <c r="AB114" s="39"/>
      <c r="AC114" s="39"/>
      <c r="AD114" s="39"/>
      <c r="AE114" s="39"/>
      <c r="AR114" s="226" t="s">
        <v>269</v>
      </c>
      <c r="AT114" s="226" t="s">
        <v>266</v>
      </c>
      <c r="AU114" s="226" t="s">
        <v>91</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270</v>
      </c>
      <c r="BM114" s="226" t="s">
        <v>2858</v>
      </c>
    </row>
    <row r="115" s="2" customFormat="1">
      <c r="A115" s="39"/>
      <c r="B115" s="40"/>
      <c r="C115" s="41"/>
      <c r="D115" s="238" t="s">
        <v>478</v>
      </c>
      <c r="E115" s="41"/>
      <c r="F115" s="239" t="s">
        <v>2855</v>
      </c>
      <c r="G115" s="41"/>
      <c r="H115" s="41"/>
      <c r="I115" s="240"/>
      <c r="J115" s="41"/>
      <c r="K115" s="41"/>
      <c r="L115" s="45"/>
      <c r="M115" s="241"/>
      <c r="N115" s="242"/>
      <c r="O115" s="85"/>
      <c r="P115" s="85"/>
      <c r="Q115" s="85"/>
      <c r="R115" s="85"/>
      <c r="S115" s="85"/>
      <c r="T115" s="86"/>
      <c r="U115" s="39"/>
      <c r="V115" s="39"/>
      <c r="W115" s="39"/>
      <c r="X115" s="39"/>
      <c r="Y115" s="39"/>
      <c r="Z115" s="39"/>
      <c r="AA115" s="39"/>
      <c r="AB115" s="39"/>
      <c r="AC115" s="39"/>
      <c r="AD115" s="39"/>
      <c r="AE115" s="39"/>
      <c r="AT115" s="17" t="s">
        <v>478</v>
      </c>
      <c r="AU115" s="17" t="s">
        <v>91</v>
      </c>
    </row>
    <row r="116" s="13" customFormat="1">
      <c r="A116" s="13"/>
      <c r="B116" s="253"/>
      <c r="C116" s="254"/>
      <c r="D116" s="238" t="s">
        <v>1266</v>
      </c>
      <c r="E116" s="254"/>
      <c r="F116" s="255" t="s">
        <v>2859</v>
      </c>
      <c r="G116" s="254"/>
      <c r="H116" s="256">
        <v>67.980000000000004</v>
      </c>
      <c r="I116" s="257"/>
      <c r="J116" s="254"/>
      <c r="K116" s="254"/>
      <c r="L116" s="258"/>
      <c r="M116" s="259"/>
      <c r="N116" s="260"/>
      <c r="O116" s="260"/>
      <c r="P116" s="260"/>
      <c r="Q116" s="260"/>
      <c r="R116" s="260"/>
      <c r="S116" s="260"/>
      <c r="T116" s="261"/>
      <c r="U116" s="13"/>
      <c r="V116" s="13"/>
      <c r="W116" s="13"/>
      <c r="X116" s="13"/>
      <c r="Y116" s="13"/>
      <c r="Z116" s="13"/>
      <c r="AA116" s="13"/>
      <c r="AB116" s="13"/>
      <c r="AC116" s="13"/>
      <c r="AD116" s="13"/>
      <c r="AE116" s="13"/>
      <c r="AT116" s="262" t="s">
        <v>1266</v>
      </c>
      <c r="AU116" s="262" t="s">
        <v>91</v>
      </c>
      <c r="AV116" s="13" t="s">
        <v>91</v>
      </c>
      <c r="AW116" s="13" t="s">
        <v>4</v>
      </c>
      <c r="AX116" s="13" t="s">
        <v>89</v>
      </c>
      <c r="AY116" s="262" t="s">
        <v>192</v>
      </c>
    </row>
    <row r="117" s="2" customFormat="1" ht="24.15" customHeight="1">
      <c r="A117" s="39"/>
      <c r="B117" s="40"/>
      <c r="C117" s="215" t="s">
        <v>247</v>
      </c>
      <c r="D117" s="215" t="s">
        <v>195</v>
      </c>
      <c r="E117" s="216" t="s">
        <v>2860</v>
      </c>
      <c r="F117" s="217" t="s">
        <v>2861</v>
      </c>
      <c r="G117" s="218" t="s">
        <v>198</v>
      </c>
      <c r="H117" s="219">
        <v>950</v>
      </c>
      <c r="I117" s="220"/>
      <c r="J117" s="221">
        <f>ROUND(I117*H117,2)</f>
        <v>0</v>
      </c>
      <c r="K117" s="217" t="s">
        <v>1086</v>
      </c>
      <c r="L117" s="45"/>
      <c r="M117" s="222" t="s">
        <v>44</v>
      </c>
      <c r="N117" s="223" t="s">
        <v>53</v>
      </c>
      <c r="O117" s="85"/>
      <c r="P117" s="224">
        <f>O117*H117</f>
        <v>0</v>
      </c>
      <c r="Q117" s="224">
        <v>0.20015</v>
      </c>
      <c r="R117" s="224">
        <f>Q117*H117</f>
        <v>190.14249999999998</v>
      </c>
      <c r="S117" s="224">
        <v>0</v>
      </c>
      <c r="T117" s="225">
        <f>S117*H117</f>
        <v>0</v>
      </c>
      <c r="U117" s="39"/>
      <c r="V117" s="39"/>
      <c r="W117" s="39"/>
      <c r="X117" s="39"/>
      <c r="Y117" s="39"/>
      <c r="Z117" s="39"/>
      <c r="AA117" s="39"/>
      <c r="AB117" s="39"/>
      <c r="AC117" s="39"/>
      <c r="AD117" s="39"/>
      <c r="AE117" s="39"/>
      <c r="AR117" s="226" t="s">
        <v>200</v>
      </c>
      <c r="AT117" s="226" t="s">
        <v>195</v>
      </c>
      <c r="AU117" s="226" t="s">
        <v>91</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200</v>
      </c>
      <c r="BM117" s="226" t="s">
        <v>2862</v>
      </c>
    </row>
    <row r="118" s="2" customFormat="1">
      <c r="A118" s="39"/>
      <c r="B118" s="40"/>
      <c r="C118" s="41"/>
      <c r="D118" s="248" t="s">
        <v>1088</v>
      </c>
      <c r="E118" s="41"/>
      <c r="F118" s="249" t="s">
        <v>2863</v>
      </c>
      <c r="G118" s="41"/>
      <c r="H118" s="41"/>
      <c r="I118" s="240"/>
      <c r="J118" s="41"/>
      <c r="K118" s="41"/>
      <c r="L118" s="45"/>
      <c r="M118" s="241"/>
      <c r="N118" s="242"/>
      <c r="O118" s="85"/>
      <c r="P118" s="85"/>
      <c r="Q118" s="85"/>
      <c r="R118" s="85"/>
      <c r="S118" s="85"/>
      <c r="T118" s="86"/>
      <c r="U118" s="39"/>
      <c r="V118" s="39"/>
      <c r="W118" s="39"/>
      <c r="X118" s="39"/>
      <c r="Y118" s="39"/>
      <c r="Z118" s="39"/>
      <c r="AA118" s="39"/>
      <c r="AB118" s="39"/>
      <c r="AC118" s="39"/>
      <c r="AD118" s="39"/>
      <c r="AE118" s="39"/>
      <c r="AT118" s="17" t="s">
        <v>1088</v>
      </c>
      <c r="AU118" s="17" t="s">
        <v>91</v>
      </c>
    </row>
    <row r="119" s="12" customFormat="1" ht="22.8" customHeight="1">
      <c r="A119" s="12"/>
      <c r="B119" s="199"/>
      <c r="C119" s="200"/>
      <c r="D119" s="201" t="s">
        <v>81</v>
      </c>
      <c r="E119" s="213" t="s">
        <v>2548</v>
      </c>
      <c r="F119" s="213" t="s">
        <v>2864</v>
      </c>
      <c r="G119" s="200"/>
      <c r="H119" s="200"/>
      <c r="I119" s="203"/>
      <c r="J119" s="214">
        <f>BK119</f>
        <v>0</v>
      </c>
      <c r="K119" s="200"/>
      <c r="L119" s="205"/>
      <c r="M119" s="206"/>
      <c r="N119" s="207"/>
      <c r="O119" s="207"/>
      <c r="P119" s="208">
        <f>SUM(P120:P131)</f>
        <v>0</v>
      </c>
      <c r="Q119" s="207"/>
      <c r="R119" s="208">
        <f>SUM(R120:R131)</f>
        <v>8.3560799999999986</v>
      </c>
      <c r="S119" s="207"/>
      <c r="T119" s="209">
        <f>SUM(T120:T131)</f>
        <v>2.8159999999999998</v>
      </c>
      <c r="U119" s="12"/>
      <c r="V119" s="12"/>
      <c r="W119" s="12"/>
      <c r="X119" s="12"/>
      <c r="Y119" s="12"/>
      <c r="Z119" s="12"/>
      <c r="AA119" s="12"/>
      <c r="AB119" s="12"/>
      <c r="AC119" s="12"/>
      <c r="AD119" s="12"/>
      <c r="AE119" s="12"/>
      <c r="AR119" s="210" t="s">
        <v>89</v>
      </c>
      <c r="AT119" s="211" t="s">
        <v>81</v>
      </c>
      <c r="AU119" s="211" t="s">
        <v>89</v>
      </c>
      <c r="AY119" s="210" t="s">
        <v>192</v>
      </c>
      <c r="BK119" s="212">
        <f>SUM(BK120:BK131)</f>
        <v>0</v>
      </c>
    </row>
    <row r="120" s="2" customFormat="1" ht="16.5" customHeight="1">
      <c r="A120" s="39"/>
      <c r="B120" s="40"/>
      <c r="C120" s="228" t="s">
        <v>251</v>
      </c>
      <c r="D120" s="228" t="s">
        <v>266</v>
      </c>
      <c r="E120" s="229" t="s">
        <v>2865</v>
      </c>
      <c r="F120" s="230" t="s">
        <v>2866</v>
      </c>
      <c r="G120" s="231" t="s">
        <v>1275</v>
      </c>
      <c r="H120" s="232">
        <v>3.5</v>
      </c>
      <c r="I120" s="233"/>
      <c r="J120" s="234">
        <f>ROUND(I120*H120,2)</f>
        <v>0</v>
      </c>
      <c r="K120" s="230" t="s">
        <v>1086</v>
      </c>
      <c r="L120" s="235"/>
      <c r="M120" s="236" t="s">
        <v>44</v>
      </c>
      <c r="N120" s="237" t="s">
        <v>53</v>
      </c>
      <c r="O120" s="85"/>
      <c r="P120" s="224">
        <f>O120*H120</f>
        <v>0</v>
      </c>
      <c r="Q120" s="224">
        <v>1</v>
      </c>
      <c r="R120" s="224">
        <f>Q120*H120</f>
        <v>3.5</v>
      </c>
      <c r="S120" s="224">
        <v>0</v>
      </c>
      <c r="T120" s="225">
        <f>S120*H120</f>
        <v>0</v>
      </c>
      <c r="U120" s="39"/>
      <c r="V120" s="39"/>
      <c r="W120" s="39"/>
      <c r="X120" s="39"/>
      <c r="Y120" s="39"/>
      <c r="Z120" s="39"/>
      <c r="AA120" s="39"/>
      <c r="AB120" s="39"/>
      <c r="AC120" s="39"/>
      <c r="AD120" s="39"/>
      <c r="AE120" s="39"/>
      <c r="AR120" s="226" t="s">
        <v>269</v>
      </c>
      <c r="AT120" s="226" t="s">
        <v>266</v>
      </c>
      <c r="AU120" s="226" t="s">
        <v>91</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270</v>
      </c>
      <c r="BM120" s="226" t="s">
        <v>2867</v>
      </c>
    </row>
    <row r="121" s="2" customFormat="1" ht="21.75" customHeight="1">
      <c r="A121" s="39"/>
      <c r="B121" s="40"/>
      <c r="C121" s="215" t="s">
        <v>8</v>
      </c>
      <c r="D121" s="215" t="s">
        <v>195</v>
      </c>
      <c r="E121" s="216" t="s">
        <v>2868</v>
      </c>
      <c r="F121" s="217" t="s">
        <v>2869</v>
      </c>
      <c r="G121" s="218" t="s">
        <v>1251</v>
      </c>
      <c r="H121" s="219">
        <v>280</v>
      </c>
      <c r="I121" s="220"/>
      <c r="J121" s="221">
        <f>ROUND(I121*H121,2)</f>
        <v>0</v>
      </c>
      <c r="K121" s="217" t="s">
        <v>1086</v>
      </c>
      <c r="L121" s="45"/>
      <c r="M121" s="222" t="s">
        <v>44</v>
      </c>
      <c r="N121" s="223"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200</v>
      </c>
      <c r="AT121" s="226" t="s">
        <v>195</v>
      </c>
      <c r="AU121" s="226" t="s">
        <v>91</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200</v>
      </c>
      <c r="BM121" s="226" t="s">
        <v>2870</v>
      </c>
    </row>
    <row r="122" s="2" customFormat="1">
      <c r="A122" s="39"/>
      <c r="B122" s="40"/>
      <c r="C122" s="41"/>
      <c r="D122" s="248" t="s">
        <v>1088</v>
      </c>
      <c r="E122" s="41"/>
      <c r="F122" s="249" t="s">
        <v>2871</v>
      </c>
      <c r="G122" s="41"/>
      <c r="H122" s="41"/>
      <c r="I122" s="240"/>
      <c r="J122" s="41"/>
      <c r="K122" s="41"/>
      <c r="L122" s="45"/>
      <c r="M122" s="241"/>
      <c r="N122" s="242"/>
      <c r="O122" s="85"/>
      <c r="P122" s="85"/>
      <c r="Q122" s="85"/>
      <c r="R122" s="85"/>
      <c r="S122" s="85"/>
      <c r="T122" s="86"/>
      <c r="U122" s="39"/>
      <c r="V122" s="39"/>
      <c r="W122" s="39"/>
      <c r="X122" s="39"/>
      <c r="Y122" s="39"/>
      <c r="Z122" s="39"/>
      <c r="AA122" s="39"/>
      <c r="AB122" s="39"/>
      <c r="AC122" s="39"/>
      <c r="AD122" s="39"/>
      <c r="AE122" s="39"/>
      <c r="AT122" s="17" t="s">
        <v>1088</v>
      </c>
      <c r="AU122" s="17" t="s">
        <v>91</v>
      </c>
    </row>
    <row r="123" s="2" customFormat="1" ht="24.15" customHeight="1">
      <c r="A123" s="39"/>
      <c r="B123" s="40"/>
      <c r="C123" s="215" t="s">
        <v>211</v>
      </c>
      <c r="D123" s="215" t="s">
        <v>195</v>
      </c>
      <c r="E123" s="216" t="s">
        <v>2872</v>
      </c>
      <c r="F123" s="217" t="s">
        <v>2873</v>
      </c>
      <c r="G123" s="218" t="s">
        <v>1251</v>
      </c>
      <c r="H123" s="219">
        <v>8</v>
      </c>
      <c r="I123" s="220"/>
      <c r="J123" s="221">
        <f>ROUND(I123*H123,2)</f>
        <v>0</v>
      </c>
      <c r="K123" s="217" t="s">
        <v>1086</v>
      </c>
      <c r="L123" s="45"/>
      <c r="M123" s="222" t="s">
        <v>44</v>
      </c>
      <c r="N123" s="223" t="s">
        <v>53</v>
      </c>
      <c r="O123" s="85"/>
      <c r="P123" s="224">
        <f>O123*H123</f>
        <v>0</v>
      </c>
      <c r="Q123" s="224">
        <v>0.50600999999999996</v>
      </c>
      <c r="R123" s="224">
        <f>Q123*H123</f>
        <v>4.0480799999999997</v>
      </c>
      <c r="S123" s="224">
        <v>0</v>
      </c>
      <c r="T123" s="225">
        <f>S123*H123</f>
        <v>0</v>
      </c>
      <c r="U123" s="39"/>
      <c r="V123" s="39"/>
      <c r="W123" s="39"/>
      <c r="X123" s="39"/>
      <c r="Y123" s="39"/>
      <c r="Z123" s="39"/>
      <c r="AA123" s="39"/>
      <c r="AB123" s="39"/>
      <c r="AC123" s="39"/>
      <c r="AD123" s="39"/>
      <c r="AE123" s="39"/>
      <c r="AR123" s="226" t="s">
        <v>200</v>
      </c>
      <c r="AT123" s="226" t="s">
        <v>195</v>
      </c>
      <c r="AU123" s="226" t="s">
        <v>91</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200</v>
      </c>
      <c r="BM123" s="226" t="s">
        <v>2874</v>
      </c>
    </row>
    <row r="124" s="2" customFormat="1">
      <c r="A124" s="39"/>
      <c r="B124" s="40"/>
      <c r="C124" s="41"/>
      <c r="D124" s="248" t="s">
        <v>1088</v>
      </c>
      <c r="E124" s="41"/>
      <c r="F124" s="249" t="s">
        <v>2875</v>
      </c>
      <c r="G124" s="41"/>
      <c r="H124" s="41"/>
      <c r="I124" s="240"/>
      <c r="J124" s="41"/>
      <c r="K124" s="41"/>
      <c r="L124" s="45"/>
      <c r="M124" s="241"/>
      <c r="N124" s="242"/>
      <c r="O124" s="85"/>
      <c r="P124" s="85"/>
      <c r="Q124" s="85"/>
      <c r="R124" s="85"/>
      <c r="S124" s="85"/>
      <c r="T124" s="86"/>
      <c r="U124" s="39"/>
      <c r="V124" s="39"/>
      <c r="W124" s="39"/>
      <c r="X124" s="39"/>
      <c r="Y124" s="39"/>
      <c r="Z124" s="39"/>
      <c r="AA124" s="39"/>
      <c r="AB124" s="39"/>
      <c r="AC124" s="39"/>
      <c r="AD124" s="39"/>
      <c r="AE124" s="39"/>
      <c r="AT124" s="17" t="s">
        <v>1088</v>
      </c>
      <c r="AU124" s="17" t="s">
        <v>91</v>
      </c>
    </row>
    <row r="125" s="2" customFormat="1" ht="37.8" customHeight="1">
      <c r="A125" s="39"/>
      <c r="B125" s="40"/>
      <c r="C125" s="215" t="s">
        <v>261</v>
      </c>
      <c r="D125" s="215" t="s">
        <v>195</v>
      </c>
      <c r="E125" s="216" t="s">
        <v>2876</v>
      </c>
      <c r="F125" s="217" t="s">
        <v>2877</v>
      </c>
      <c r="G125" s="218" t="s">
        <v>1251</v>
      </c>
      <c r="H125" s="219">
        <v>8</v>
      </c>
      <c r="I125" s="220"/>
      <c r="J125" s="221">
        <f>ROUND(I125*H125,2)</f>
        <v>0</v>
      </c>
      <c r="K125" s="217" t="s">
        <v>1086</v>
      </c>
      <c r="L125" s="45"/>
      <c r="M125" s="222" t="s">
        <v>44</v>
      </c>
      <c r="N125" s="223"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89</v>
      </c>
      <c r="AT125" s="226" t="s">
        <v>195</v>
      </c>
      <c r="AU125" s="226" t="s">
        <v>91</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89</v>
      </c>
      <c r="BM125" s="226" t="s">
        <v>2878</v>
      </c>
    </row>
    <row r="126" s="2" customFormat="1">
      <c r="A126" s="39"/>
      <c r="B126" s="40"/>
      <c r="C126" s="41"/>
      <c r="D126" s="248" t="s">
        <v>1088</v>
      </c>
      <c r="E126" s="41"/>
      <c r="F126" s="249" t="s">
        <v>2879</v>
      </c>
      <c r="G126" s="41"/>
      <c r="H126" s="41"/>
      <c r="I126" s="240"/>
      <c r="J126" s="41"/>
      <c r="K126" s="41"/>
      <c r="L126" s="45"/>
      <c r="M126" s="241"/>
      <c r="N126" s="242"/>
      <c r="O126" s="85"/>
      <c r="P126" s="85"/>
      <c r="Q126" s="85"/>
      <c r="R126" s="85"/>
      <c r="S126" s="85"/>
      <c r="T126" s="86"/>
      <c r="U126" s="39"/>
      <c r="V126" s="39"/>
      <c r="W126" s="39"/>
      <c r="X126" s="39"/>
      <c r="Y126" s="39"/>
      <c r="Z126" s="39"/>
      <c r="AA126" s="39"/>
      <c r="AB126" s="39"/>
      <c r="AC126" s="39"/>
      <c r="AD126" s="39"/>
      <c r="AE126" s="39"/>
      <c r="AT126" s="17" t="s">
        <v>1088</v>
      </c>
      <c r="AU126" s="17" t="s">
        <v>91</v>
      </c>
    </row>
    <row r="127" s="2" customFormat="1" ht="24.15" customHeight="1">
      <c r="A127" s="39"/>
      <c r="B127" s="40"/>
      <c r="C127" s="215" t="s">
        <v>265</v>
      </c>
      <c r="D127" s="215" t="s">
        <v>195</v>
      </c>
      <c r="E127" s="216" t="s">
        <v>2880</v>
      </c>
      <c r="F127" s="217" t="s">
        <v>2881</v>
      </c>
      <c r="G127" s="218" t="s">
        <v>1251</v>
      </c>
      <c r="H127" s="219">
        <v>8</v>
      </c>
      <c r="I127" s="220"/>
      <c r="J127" s="221">
        <f>ROUND(I127*H127,2)</f>
        <v>0</v>
      </c>
      <c r="K127" s="217" t="s">
        <v>1086</v>
      </c>
      <c r="L127" s="45"/>
      <c r="M127" s="222" t="s">
        <v>44</v>
      </c>
      <c r="N127" s="223" t="s">
        <v>53</v>
      </c>
      <c r="O127" s="85"/>
      <c r="P127" s="224">
        <f>O127*H127</f>
        <v>0</v>
      </c>
      <c r="Q127" s="224">
        <v>0.10100000000000001</v>
      </c>
      <c r="R127" s="224">
        <f>Q127*H127</f>
        <v>0.80800000000000005</v>
      </c>
      <c r="S127" s="224">
        <v>0</v>
      </c>
      <c r="T127" s="225">
        <f>S127*H127</f>
        <v>0</v>
      </c>
      <c r="U127" s="39"/>
      <c r="V127" s="39"/>
      <c r="W127" s="39"/>
      <c r="X127" s="39"/>
      <c r="Y127" s="39"/>
      <c r="Z127" s="39"/>
      <c r="AA127" s="39"/>
      <c r="AB127" s="39"/>
      <c r="AC127" s="39"/>
      <c r="AD127" s="39"/>
      <c r="AE127" s="39"/>
      <c r="AR127" s="226" t="s">
        <v>200</v>
      </c>
      <c r="AT127" s="226" t="s">
        <v>195</v>
      </c>
      <c r="AU127" s="226" t="s">
        <v>91</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200</v>
      </c>
      <c r="BM127" s="226" t="s">
        <v>2882</v>
      </c>
    </row>
    <row r="128" s="2" customFormat="1">
      <c r="A128" s="39"/>
      <c r="B128" s="40"/>
      <c r="C128" s="41"/>
      <c r="D128" s="248" t="s">
        <v>1088</v>
      </c>
      <c r="E128" s="41"/>
      <c r="F128" s="249" t="s">
        <v>2883</v>
      </c>
      <c r="G128" s="41"/>
      <c r="H128" s="41"/>
      <c r="I128" s="240"/>
      <c r="J128" s="41"/>
      <c r="K128" s="41"/>
      <c r="L128" s="45"/>
      <c r="M128" s="241"/>
      <c r="N128" s="242"/>
      <c r="O128" s="85"/>
      <c r="P128" s="85"/>
      <c r="Q128" s="85"/>
      <c r="R128" s="85"/>
      <c r="S128" s="85"/>
      <c r="T128" s="86"/>
      <c r="U128" s="39"/>
      <c r="V128" s="39"/>
      <c r="W128" s="39"/>
      <c r="X128" s="39"/>
      <c r="Y128" s="39"/>
      <c r="Z128" s="39"/>
      <c r="AA128" s="39"/>
      <c r="AB128" s="39"/>
      <c r="AC128" s="39"/>
      <c r="AD128" s="39"/>
      <c r="AE128" s="39"/>
      <c r="AT128" s="17" t="s">
        <v>1088</v>
      </c>
      <c r="AU128" s="17" t="s">
        <v>91</v>
      </c>
    </row>
    <row r="129" s="2" customFormat="1">
      <c r="A129" s="39"/>
      <c r="B129" s="40"/>
      <c r="C129" s="41"/>
      <c r="D129" s="238" t="s">
        <v>478</v>
      </c>
      <c r="E129" s="41"/>
      <c r="F129" s="239" t="s">
        <v>2884</v>
      </c>
      <c r="G129" s="41"/>
      <c r="H129" s="41"/>
      <c r="I129" s="240"/>
      <c r="J129" s="41"/>
      <c r="K129" s="41"/>
      <c r="L129" s="45"/>
      <c r="M129" s="241"/>
      <c r="N129" s="242"/>
      <c r="O129" s="85"/>
      <c r="P129" s="85"/>
      <c r="Q129" s="85"/>
      <c r="R129" s="85"/>
      <c r="S129" s="85"/>
      <c r="T129" s="86"/>
      <c r="U129" s="39"/>
      <c r="V129" s="39"/>
      <c r="W129" s="39"/>
      <c r="X129" s="39"/>
      <c r="Y129" s="39"/>
      <c r="Z129" s="39"/>
      <c r="AA129" s="39"/>
      <c r="AB129" s="39"/>
      <c r="AC129" s="39"/>
      <c r="AD129" s="39"/>
      <c r="AE129" s="39"/>
      <c r="AT129" s="17" t="s">
        <v>478</v>
      </c>
      <c r="AU129" s="17" t="s">
        <v>91</v>
      </c>
    </row>
    <row r="130" s="2" customFormat="1" ht="33" customHeight="1">
      <c r="A130" s="39"/>
      <c r="B130" s="40"/>
      <c r="C130" s="215" t="s">
        <v>272</v>
      </c>
      <c r="D130" s="215" t="s">
        <v>195</v>
      </c>
      <c r="E130" s="216" t="s">
        <v>2885</v>
      </c>
      <c r="F130" s="217" t="s">
        <v>2886</v>
      </c>
      <c r="G130" s="218" t="s">
        <v>1251</v>
      </c>
      <c r="H130" s="219">
        <v>8</v>
      </c>
      <c r="I130" s="220"/>
      <c r="J130" s="221">
        <f>ROUND(I130*H130,2)</f>
        <v>0</v>
      </c>
      <c r="K130" s="217" t="s">
        <v>1086</v>
      </c>
      <c r="L130" s="45"/>
      <c r="M130" s="222" t="s">
        <v>44</v>
      </c>
      <c r="N130" s="223" t="s">
        <v>53</v>
      </c>
      <c r="O130" s="85"/>
      <c r="P130" s="224">
        <f>O130*H130</f>
        <v>0</v>
      </c>
      <c r="Q130" s="224">
        <v>0</v>
      </c>
      <c r="R130" s="224">
        <f>Q130*H130</f>
        <v>0</v>
      </c>
      <c r="S130" s="224">
        <v>0.35199999999999998</v>
      </c>
      <c r="T130" s="225">
        <f>S130*H130</f>
        <v>2.8159999999999998</v>
      </c>
      <c r="U130" s="39"/>
      <c r="V130" s="39"/>
      <c r="W130" s="39"/>
      <c r="X130" s="39"/>
      <c r="Y130" s="39"/>
      <c r="Z130" s="39"/>
      <c r="AA130" s="39"/>
      <c r="AB130" s="39"/>
      <c r="AC130" s="39"/>
      <c r="AD130" s="39"/>
      <c r="AE130" s="39"/>
      <c r="AR130" s="226" t="s">
        <v>89</v>
      </c>
      <c r="AT130" s="226" t="s">
        <v>195</v>
      </c>
      <c r="AU130" s="226" t="s">
        <v>91</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89</v>
      </c>
      <c r="BM130" s="226" t="s">
        <v>2887</v>
      </c>
    </row>
    <row r="131" s="2" customFormat="1">
      <c r="A131" s="39"/>
      <c r="B131" s="40"/>
      <c r="C131" s="41"/>
      <c r="D131" s="248" t="s">
        <v>1088</v>
      </c>
      <c r="E131" s="41"/>
      <c r="F131" s="249" t="s">
        <v>2888</v>
      </c>
      <c r="G131" s="41"/>
      <c r="H131" s="41"/>
      <c r="I131" s="240"/>
      <c r="J131" s="41"/>
      <c r="K131" s="41"/>
      <c r="L131" s="45"/>
      <c r="M131" s="250"/>
      <c r="N131" s="251"/>
      <c r="O131" s="245"/>
      <c r="P131" s="245"/>
      <c r="Q131" s="245"/>
      <c r="R131" s="245"/>
      <c r="S131" s="245"/>
      <c r="T131" s="252"/>
      <c r="U131" s="39"/>
      <c r="V131" s="39"/>
      <c r="W131" s="39"/>
      <c r="X131" s="39"/>
      <c r="Y131" s="39"/>
      <c r="Z131" s="39"/>
      <c r="AA131" s="39"/>
      <c r="AB131" s="39"/>
      <c r="AC131" s="39"/>
      <c r="AD131" s="39"/>
      <c r="AE131" s="39"/>
      <c r="AT131" s="17" t="s">
        <v>1088</v>
      </c>
      <c r="AU131" s="17" t="s">
        <v>91</v>
      </c>
    </row>
    <row r="132" s="2" customFormat="1" ht="6.96" customHeight="1">
      <c r="A132" s="39"/>
      <c r="B132" s="60"/>
      <c r="C132" s="61"/>
      <c r="D132" s="61"/>
      <c r="E132" s="61"/>
      <c r="F132" s="61"/>
      <c r="G132" s="61"/>
      <c r="H132" s="61"/>
      <c r="I132" s="61"/>
      <c r="J132" s="61"/>
      <c r="K132" s="61"/>
      <c r="L132" s="45"/>
      <c r="M132" s="39"/>
      <c r="O132" s="39"/>
      <c r="P132" s="39"/>
      <c r="Q132" s="39"/>
      <c r="R132" s="39"/>
      <c r="S132" s="39"/>
      <c r="T132" s="39"/>
      <c r="U132" s="39"/>
      <c r="V132" s="39"/>
      <c r="W132" s="39"/>
      <c r="X132" s="39"/>
      <c r="Y132" s="39"/>
      <c r="Z132" s="39"/>
      <c r="AA132" s="39"/>
      <c r="AB132" s="39"/>
      <c r="AC132" s="39"/>
      <c r="AD132" s="39"/>
      <c r="AE132" s="39"/>
    </row>
  </sheetData>
  <sheetProtection sheet="1" autoFilter="0" formatColumns="0" formatRows="0" objects="1" scenarios="1" spinCount="100000" saltValue="eV8IINq9Dd5JjdYxXdITdQq9VAFYVsORJc0jRCpzc63PdyABGNk6Bd4ck0artgGOiDa/Ruqjhc7liZzmC2QUOw==" hashValue="oCYL0qMYzkKlyVAkPxfiR+v+I/dF47OYIEHojE+5fU8lHoxbCZvab3oqXowZdJA+5AvcAi7SJwee8E3rD9b1jA==" algorithmName="SHA-512" password="CC35"/>
  <autoFilter ref="C82:K131"/>
  <mergeCells count="9">
    <mergeCell ref="E7:H7"/>
    <mergeCell ref="E9:H9"/>
    <mergeCell ref="E18:H18"/>
    <mergeCell ref="E27:H27"/>
    <mergeCell ref="E48:H48"/>
    <mergeCell ref="E50:H50"/>
    <mergeCell ref="E73:H73"/>
    <mergeCell ref="E75:H75"/>
    <mergeCell ref="L2:V2"/>
  </mergeCells>
  <hyperlinks>
    <hyperlink ref="F92" r:id="rId1" display="https://podminky.urs.cz/item/CS_URS_2022_01/460131114"/>
    <hyperlink ref="F95" r:id="rId2" display="https://podminky.urs.cz/item/CS_URS_2022_01/460141113"/>
    <hyperlink ref="F98" r:id="rId3" display="https://podminky.urs.cz/item/CS_URS_2022_01/460161182"/>
    <hyperlink ref="F101" r:id="rId4" display="https://podminky.urs.cz/item/CS_URS_2022_01/460171183"/>
    <hyperlink ref="F104" r:id="rId5" display="https://podminky.urs.cz/item/CS_URS_2022_01/460391124"/>
    <hyperlink ref="F106" r:id="rId6" display="https://podminky.urs.cz/item/CS_URS_2022_01/460411123"/>
    <hyperlink ref="F108" r:id="rId7" display="https://podminky.urs.cz/item/CS_URS_2022_01/460451193"/>
    <hyperlink ref="F110" r:id="rId8" display="https://podminky.urs.cz/item/CS_URS_2022_01/460431192"/>
    <hyperlink ref="F112" r:id="rId9" display="https://podminky.urs.cz/item/CS_URS_2022_01/460631214"/>
    <hyperlink ref="F118" r:id="rId10" display="https://podminky.urs.cz/item/CS_URS_2022_01/460661512"/>
    <hyperlink ref="F122" r:id="rId11" display="https://podminky.urs.cz/item/CS_URS_2022_01/181951114"/>
    <hyperlink ref="F124" r:id="rId12" display="https://podminky.urs.cz/item/CS_URS_2022_01/460871145"/>
    <hyperlink ref="F126" r:id="rId13" display="https://podminky.urs.cz/item/CS_URS_2022_01/460911122"/>
    <hyperlink ref="F128" r:id="rId14" display="https://podminky.urs.cz/item/CS_URS_2022_01/460921221"/>
    <hyperlink ref="F131" r:id="rId15" display="https://podminky.urs.cz/item/CS_URS_2022_01/468022221"/>
  </hyperlinks>
  <pageMargins left="0.39375" right="0.39375" top="0.39375" bottom="0.39375" header="0" footer="0"/>
  <pageSetup paperSize="9" orientation="landscape" blackAndWhite="1" fitToHeight="100"/>
  <headerFooter>
    <oddFooter>&amp;CStrana &amp;P z &amp;N</oddFooter>
  </headerFooter>
  <drawing r:id="rId16"/>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143</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2889</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ROUND(J88,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ROUND((SUM(BE88:BE183)),  2)</f>
        <v>0</v>
      </c>
      <c r="G33" s="39"/>
      <c r="H33" s="39"/>
      <c r="I33" s="159">
        <v>0.20999999999999999</v>
      </c>
      <c r="J33" s="158">
        <f>ROUND(((SUM(BE88:BE183))*I33),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ROUND((SUM(BF88:BF183)),  2)</f>
        <v>0</v>
      </c>
      <c r="G34" s="39"/>
      <c r="H34" s="39"/>
      <c r="I34" s="159">
        <v>0.14999999999999999</v>
      </c>
      <c r="J34" s="158">
        <f>ROUND(((SUM(BF88:BF183))*I34),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ROUND((SUM(BG88:BG183)),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ROUND((SUM(BH88:BH183)),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ROUND((SUM(BI88:BI183)),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11-86-01 - Kostelec nad Orlicí, úprava napájení NN a osvětlení</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J88</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2890</v>
      </c>
      <c r="E60" s="180"/>
      <c r="F60" s="180"/>
      <c r="G60" s="180"/>
      <c r="H60" s="180"/>
      <c r="I60" s="180"/>
      <c r="J60" s="181">
        <f>J89</f>
        <v>0</v>
      </c>
      <c r="K60" s="178"/>
      <c r="L60" s="182"/>
      <c r="S60" s="9"/>
      <c r="T60" s="9"/>
      <c r="U60" s="9"/>
      <c r="V60" s="9"/>
      <c r="W60" s="9"/>
      <c r="X60" s="9"/>
      <c r="Y60" s="9"/>
      <c r="Z60" s="9"/>
      <c r="AA60" s="9"/>
      <c r="AB60" s="9"/>
      <c r="AC60" s="9"/>
      <c r="AD60" s="9"/>
      <c r="AE60" s="9"/>
    </row>
    <row r="61" hidden="1" s="9" customFormat="1" ht="24.96" customHeight="1">
      <c r="A61" s="9"/>
      <c r="B61" s="177"/>
      <c r="C61" s="178"/>
      <c r="D61" s="179" t="s">
        <v>2632</v>
      </c>
      <c r="E61" s="180"/>
      <c r="F61" s="180"/>
      <c r="G61" s="180"/>
      <c r="H61" s="180"/>
      <c r="I61" s="180"/>
      <c r="J61" s="181">
        <f>J118</f>
        <v>0</v>
      </c>
      <c r="K61" s="178"/>
      <c r="L61" s="182"/>
      <c r="S61" s="9"/>
      <c r="T61" s="9"/>
      <c r="U61" s="9"/>
      <c r="V61" s="9"/>
      <c r="W61" s="9"/>
      <c r="X61" s="9"/>
      <c r="Y61" s="9"/>
      <c r="Z61" s="9"/>
      <c r="AA61" s="9"/>
      <c r="AB61" s="9"/>
      <c r="AC61" s="9"/>
      <c r="AD61" s="9"/>
      <c r="AE61" s="9"/>
    </row>
    <row r="62" hidden="1" s="9" customFormat="1" ht="24.96" customHeight="1">
      <c r="A62" s="9"/>
      <c r="B62" s="177"/>
      <c r="C62" s="178"/>
      <c r="D62" s="179" t="s">
        <v>2634</v>
      </c>
      <c r="E62" s="180"/>
      <c r="F62" s="180"/>
      <c r="G62" s="180"/>
      <c r="H62" s="180"/>
      <c r="I62" s="180"/>
      <c r="J62" s="181">
        <f>J125</f>
        <v>0</v>
      </c>
      <c r="K62" s="178"/>
      <c r="L62" s="182"/>
      <c r="S62" s="9"/>
      <c r="T62" s="9"/>
      <c r="U62" s="9"/>
      <c r="V62" s="9"/>
      <c r="W62" s="9"/>
      <c r="X62" s="9"/>
      <c r="Y62" s="9"/>
      <c r="Z62" s="9"/>
      <c r="AA62" s="9"/>
      <c r="AB62" s="9"/>
      <c r="AC62" s="9"/>
      <c r="AD62" s="9"/>
      <c r="AE62" s="9"/>
    </row>
    <row r="63" hidden="1" s="9" customFormat="1" ht="24.96" customHeight="1">
      <c r="A63" s="9"/>
      <c r="B63" s="177"/>
      <c r="C63" s="178"/>
      <c r="D63" s="179" t="s">
        <v>2633</v>
      </c>
      <c r="E63" s="180"/>
      <c r="F63" s="180"/>
      <c r="G63" s="180"/>
      <c r="H63" s="180"/>
      <c r="I63" s="180"/>
      <c r="J63" s="181">
        <f>J132</f>
        <v>0</v>
      </c>
      <c r="K63" s="178"/>
      <c r="L63" s="182"/>
      <c r="S63" s="9"/>
      <c r="T63" s="9"/>
      <c r="U63" s="9"/>
      <c r="V63" s="9"/>
      <c r="W63" s="9"/>
      <c r="X63" s="9"/>
      <c r="Y63" s="9"/>
      <c r="Z63" s="9"/>
      <c r="AA63" s="9"/>
      <c r="AB63" s="9"/>
      <c r="AC63" s="9"/>
      <c r="AD63" s="9"/>
      <c r="AE63" s="9"/>
    </row>
    <row r="64" hidden="1" s="9" customFormat="1" ht="24.96" customHeight="1">
      <c r="A64" s="9"/>
      <c r="B64" s="177"/>
      <c r="C64" s="178"/>
      <c r="D64" s="179" t="s">
        <v>2635</v>
      </c>
      <c r="E64" s="180"/>
      <c r="F64" s="180"/>
      <c r="G64" s="180"/>
      <c r="H64" s="180"/>
      <c r="I64" s="180"/>
      <c r="J64" s="181">
        <f>J145</f>
        <v>0</v>
      </c>
      <c r="K64" s="178"/>
      <c r="L64" s="182"/>
      <c r="S64" s="9"/>
      <c r="T64" s="9"/>
      <c r="U64" s="9"/>
      <c r="V64" s="9"/>
      <c r="W64" s="9"/>
      <c r="X64" s="9"/>
      <c r="Y64" s="9"/>
      <c r="Z64" s="9"/>
      <c r="AA64" s="9"/>
      <c r="AB64" s="9"/>
      <c r="AC64" s="9"/>
      <c r="AD64" s="9"/>
      <c r="AE64" s="9"/>
    </row>
    <row r="65" hidden="1" s="10" customFormat="1" ht="19.92" customHeight="1">
      <c r="A65" s="10"/>
      <c r="B65" s="183"/>
      <c r="C65" s="125"/>
      <c r="D65" s="184" t="s">
        <v>2891</v>
      </c>
      <c r="E65" s="185"/>
      <c r="F65" s="185"/>
      <c r="G65" s="185"/>
      <c r="H65" s="185"/>
      <c r="I65" s="185"/>
      <c r="J65" s="186">
        <f>J146</f>
        <v>0</v>
      </c>
      <c r="K65" s="125"/>
      <c r="L65" s="187"/>
      <c r="S65" s="10"/>
      <c r="T65" s="10"/>
      <c r="U65" s="10"/>
      <c r="V65" s="10"/>
      <c r="W65" s="10"/>
      <c r="X65" s="10"/>
      <c r="Y65" s="10"/>
      <c r="Z65" s="10"/>
      <c r="AA65" s="10"/>
      <c r="AB65" s="10"/>
      <c r="AC65" s="10"/>
      <c r="AD65" s="10"/>
      <c r="AE65" s="10"/>
    </row>
    <row r="66" hidden="1" s="10" customFormat="1" ht="19.92" customHeight="1">
      <c r="A66" s="10"/>
      <c r="B66" s="183"/>
      <c r="C66" s="125"/>
      <c r="D66" s="184" t="s">
        <v>2892</v>
      </c>
      <c r="E66" s="185"/>
      <c r="F66" s="185"/>
      <c r="G66" s="185"/>
      <c r="H66" s="185"/>
      <c r="I66" s="185"/>
      <c r="J66" s="186">
        <f>J150</f>
        <v>0</v>
      </c>
      <c r="K66" s="125"/>
      <c r="L66" s="187"/>
      <c r="S66" s="10"/>
      <c r="T66" s="10"/>
      <c r="U66" s="10"/>
      <c r="V66" s="10"/>
      <c r="W66" s="10"/>
      <c r="X66" s="10"/>
      <c r="Y66" s="10"/>
      <c r="Z66" s="10"/>
      <c r="AA66" s="10"/>
      <c r="AB66" s="10"/>
      <c r="AC66" s="10"/>
      <c r="AD66" s="10"/>
      <c r="AE66" s="10"/>
    </row>
    <row r="67" hidden="1" s="10" customFormat="1" ht="19.92" customHeight="1">
      <c r="A67" s="10"/>
      <c r="B67" s="183"/>
      <c r="C67" s="125"/>
      <c r="D67" s="184" t="s">
        <v>2893</v>
      </c>
      <c r="E67" s="185"/>
      <c r="F67" s="185"/>
      <c r="G67" s="185"/>
      <c r="H67" s="185"/>
      <c r="I67" s="185"/>
      <c r="J67" s="186">
        <f>J160</f>
        <v>0</v>
      </c>
      <c r="K67" s="125"/>
      <c r="L67" s="187"/>
      <c r="S67" s="10"/>
      <c r="T67" s="10"/>
      <c r="U67" s="10"/>
      <c r="V67" s="10"/>
      <c r="W67" s="10"/>
      <c r="X67" s="10"/>
      <c r="Y67" s="10"/>
      <c r="Z67" s="10"/>
      <c r="AA67" s="10"/>
      <c r="AB67" s="10"/>
      <c r="AC67" s="10"/>
      <c r="AD67" s="10"/>
      <c r="AE67" s="10"/>
    </row>
    <row r="68" hidden="1" s="9" customFormat="1" ht="24.96" customHeight="1">
      <c r="A68" s="9"/>
      <c r="B68" s="177"/>
      <c r="C68" s="178"/>
      <c r="D68" s="179" t="s">
        <v>176</v>
      </c>
      <c r="E68" s="180"/>
      <c r="F68" s="180"/>
      <c r="G68" s="180"/>
      <c r="H68" s="180"/>
      <c r="I68" s="180"/>
      <c r="J68" s="181">
        <f>J181</f>
        <v>0</v>
      </c>
      <c r="K68" s="178"/>
      <c r="L68" s="182"/>
      <c r="S68" s="9"/>
      <c r="T68" s="9"/>
      <c r="U68" s="9"/>
      <c r="V68" s="9"/>
      <c r="W68" s="9"/>
      <c r="X68" s="9"/>
      <c r="Y68" s="9"/>
      <c r="Z68" s="9"/>
      <c r="AA68" s="9"/>
      <c r="AB68" s="9"/>
      <c r="AC68" s="9"/>
      <c r="AD68" s="9"/>
      <c r="AE68" s="9"/>
    </row>
    <row r="69" hidden="1" s="2" customFormat="1" ht="21.84" customHeight="1">
      <c r="A69" s="39"/>
      <c r="B69" s="40"/>
      <c r="C69" s="41"/>
      <c r="D69" s="41"/>
      <c r="E69" s="41"/>
      <c r="F69" s="41"/>
      <c r="G69" s="41"/>
      <c r="H69" s="41"/>
      <c r="I69" s="41"/>
      <c r="J69" s="41"/>
      <c r="K69" s="41"/>
      <c r="L69" s="147"/>
      <c r="S69" s="39"/>
      <c r="T69" s="39"/>
      <c r="U69" s="39"/>
      <c r="V69" s="39"/>
      <c r="W69" s="39"/>
      <c r="X69" s="39"/>
      <c r="Y69" s="39"/>
      <c r="Z69" s="39"/>
      <c r="AA69" s="39"/>
      <c r="AB69" s="39"/>
      <c r="AC69" s="39"/>
      <c r="AD69" s="39"/>
      <c r="AE69" s="39"/>
    </row>
    <row r="70" hidden="1" s="2" customFormat="1" ht="6.96" customHeight="1">
      <c r="A70" s="39"/>
      <c r="B70" s="60"/>
      <c r="C70" s="61"/>
      <c r="D70" s="61"/>
      <c r="E70" s="61"/>
      <c r="F70" s="61"/>
      <c r="G70" s="61"/>
      <c r="H70" s="61"/>
      <c r="I70" s="61"/>
      <c r="J70" s="61"/>
      <c r="K70" s="61"/>
      <c r="L70" s="147"/>
      <c r="S70" s="39"/>
      <c r="T70" s="39"/>
      <c r="U70" s="39"/>
      <c r="V70" s="39"/>
      <c r="W70" s="39"/>
      <c r="X70" s="39"/>
      <c r="Y70" s="39"/>
      <c r="Z70" s="39"/>
      <c r="AA70" s="39"/>
      <c r="AB70" s="39"/>
      <c r="AC70" s="39"/>
      <c r="AD70" s="39"/>
      <c r="AE70" s="39"/>
    </row>
    <row r="71" hidden="1"/>
    <row r="72" hidden="1"/>
    <row r="73" hidden="1"/>
    <row r="74" s="2" customFormat="1" ht="6.96" customHeight="1">
      <c r="A74" s="39"/>
      <c r="B74" s="62"/>
      <c r="C74" s="63"/>
      <c r="D74" s="63"/>
      <c r="E74" s="63"/>
      <c r="F74" s="63"/>
      <c r="G74" s="63"/>
      <c r="H74" s="63"/>
      <c r="I74" s="63"/>
      <c r="J74" s="63"/>
      <c r="K74" s="63"/>
      <c r="L74" s="147"/>
      <c r="S74" s="39"/>
      <c r="T74" s="39"/>
      <c r="U74" s="39"/>
      <c r="V74" s="39"/>
      <c r="W74" s="39"/>
      <c r="X74" s="39"/>
      <c r="Y74" s="39"/>
      <c r="Z74" s="39"/>
      <c r="AA74" s="39"/>
      <c r="AB74" s="39"/>
      <c r="AC74" s="39"/>
      <c r="AD74" s="39"/>
      <c r="AE74" s="39"/>
    </row>
    <row r="75" s="2" customFormat="1" ht="24.96" customHeight="1">
      <c r="A75" s="39"/>
      <c r="B75" s="40"/>
      <c r="C75" s="23" t="s">
        <v>177</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171" t="str">
        <f>E7</f>
        <v>Oprava zabezpečovacího zařízení v žst. Kostelec nad Orlicí</v>
      </c>
      <c r="F78" s="32"/>
      <c r="G78" s="32"/>
      <c r="H78" s="32"/>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151</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0" t="str">
        <f>E9</f>
        <v>SO 11-86-01 - Kostelec nad Orlicí, úprava napájení NN a osvětlení</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F12</f>
        <v>žst. Kostelec nad Orlicí</v>
      </c>
      <c r="G82" s="41"/>
      <c r="H82" s="41"/>
      <c r="I82" s="32" t="s">
        <v>24</v>
      </c>
      <c r="J82" s="73" t="str">
        <f>IF(J12="","",J12)</f>
        <v>27. 1. 2022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E15</f>
        <v>Správa železnic, s.o.</v>
      </c>
      <c r="G84" s="41"/>
      <c r="H84" s="41"/>
      <c r="I84" s="32" t="s">
        <v>38</v>
      </c>
      <c r="J84" s="37" t="str">
        <f>E21</f>
        <v>Signal Projekt,s.r.o.</v>
      </c>
      <c r="K84" s="41"/>
      <c r="L84" s="147"/>
      <c r="S84" s="39"/>
      <c r="T84" s="39"/>
      <c r="U84" s="39"/>
      <c r="V84" s="39"/>
      <c r="W84" s="39"/>
      <c r="X84" s="39"/>
      <c r="Y84" s="39"/>
      <c r="Z84" s="39"/>
      <c r="AA84" s="39"/>
      <c r="AB84" s="39"/>
      <c r="AC84" s="39"/>
      <c r="AD84" s="39"/>
      <c r="AE84" s="39"/>
    </row>
    <row r="85" s="2" customFormat="1" ht="15.15" customHeight="1">
      <c r="A85" s="39"/>
      <c r="B85" s="40"/>
      <c r="C85" s="32" t="s">
        <v>36</v>
      </c>
      <c r="D85" s="41"/>
      <c r="E85" s="41"/>
      <c r="F85" s="27" t="str">
        <f>IF(E18="","",E18)</f>
        <v>Vyplň údaj</v>
      </c>
      <c r="G85" s="41"/>
      <c r="H85" s="41"/>
      <c r="I85" s="32" t="s">
        <v>43</v>
      </c>
      <c r="J85" s="37" t="str">
        <f>E24</f>
        <v>Pavel Pospíšil, Dis.</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178</v>
      </c>
      <c r="D87" s="191" t="s">
        <v>67</v>
      </c>
      <c r="E87" s="191" t="s">
        <v>63</v>
      </c>
      <c r="F87" s="191" t="s">
        <v>64</v>
      </c>
      <c r="G87" s="191" t="s">
        <v>179</v>
      </c>
      <c r="H87" s="191" t="s">
        <v>180</v>
      </c>
      <c r="I87" s="191" t="s">
        <v>181</v>
      </c>
      <c r="J87" s="191" t="s">
        <v>159</v>
      </c>
      <c r="K87" s="192" t="s">
        <v>182</v>
      </c>
      <c r="L87" s="193"/>
      <c r="M87" s="93" t="s">
        <v>44</v>
      </c>
      <c r="N87" s="94" t="s">
        <v>52</v>
      </c>
      <c r="O87" s="94" t="s">
        <v>183</v>
      </c>
      <c r="P87" s="94" t="s">
        <v>184</v>
      </c>
      <c r="Q87" s="94" t="s">
        <v>185</v>
      </c>
      <c r="R87" s="94" t="s">
        <v>186</v>
      </c>
      <c r="S87" s="94" t="s">
        <v>187</v>
      </c>
      <c r="T87" s="95" t="s">
        <v>188</v>
      </c>
      <c r="U87" s="188"/>
      <c r="V87" s="188"/>
      <c r="W87" s="188"/>
      <c r="X87" s="188"/>
      <c r="Y87" s="188"/>
      <c r="Z87" s="188"/>
      <c r="AA87" s="188"/>
      <c r="AB87" s="188"/>
      <c r="AC87" s="188"/>
      <c r="AD87" s="188"/>
      <c r="AE87" s="188"/>
    </row>
    <row r="88" s="2" customFormat="1" ht="22.8" customHeight="1">
      <c r="A88" s="39"/>
      <c r="B88" s="40"/>
      <c r="C88" s="100" t="s">
        <v>189</v>
      </c>
      <c r="D88" s="41"/>
      <c r="E88" s="41"/>
      <c r="F88" s="41"/>
      <c r="G88" s="41"/>
      <c r="H88" s="41"/>
      <c r="I88" s="41"/>
      <c r="J88" s="194">
        <f>BK88</f>
        <v>0</v>
      </c>
      <c r="K88" s="41"/>
      <c r="L88" s="45"/>
      <c r="M88" s="96"/>
      <c r="N88" s="195"/>
      <c r="O88" s="97"/>
      <c r="P88" s="196">
        <f>P89+P118+P125+P132+P145+P181</f>
        <v>0</v>
      </c>
      <c r="Q88" s="97"/>
      <c r="R88" s="196">
        <f>R89+R118+R125+R132+R145+R181</f>
        <v>0</v>
      </c>
      <c r="S88" s="97"/>
      <c r="T88" s="197">
        <f>T89+T118+T125+T132+T145+T181</f>
        <v>0</v>
      </c>
      <c r="U88" s="39"/>
      <c r="V88" s="39"/>
      <c r="W88" s="39"/>
      <c r="X88" s="39"/>
      <c r="Y88" s="39"/>
      <c r="Z88" s="39"/>
      <c r="AA88" s="39"/>
      <c r="AB88" s="39"/>
      <c r="AC88" s="39"/>
      <c r="AD88" s="39"/>
      <c r="AE88" s="39"/>
      <c r="AT88" s="17" t="s">
        <v>81</v>
      </c>
      <c r="AU88" s="17" t="s">
        <v>160</v>
      </c>
      <c r="BK88" s="198">
        <f>BK89+BK118+BK125+BK132+BK145+BK181</f>
        <v>0</v>
      </c>
    </row>
    <row r="89" s="12" customFormat="1" ht="25.92" customHeight="1">
      <c r="A89" s="12"/>
      <c r="B89" s="199"/>
      <c r="C89" s="200"/>
      <c r="D89" s="201" t="s">
        <v>81</v>
      </c>
      <c r="E89" s="202" t="s">
        <v>2894</v>
      </c>
      <c r="F89" s="202" t="s">
        <v>2895</v>
      </c>
      <c r="G89" s="200"/>
      <c r="H89" s="200"/>
      <c r="I89" s="203"/>
      <c r="J89" s="204">
        <f>BK89</f>
        <v>0</v>
      </c>
      <c r="K89" s="200"/>
      <c r="L89" s="205"/>
      <c r="M89" s="206"/>
      <c r="N89" s="207"/>
      <c r="O89" s="207"/>
      <c r="P89" s="208">
        <f>SUM(P90:P117)</f>
        <v>0</v>
      </c>
      <c r="Q89" s="207"/>
      <c r="R89" s="208">
        <f>SUM(R90:R117)</f>
        <v>0</v>
      </c>
      <c r="S89" s="207"/>
      <c r="T89" s="209">
        <f>SUM(T90:T117)</f>
        <v>0</v>
      </c>
      <c r="U89" s="12"/>
      <c r="V89" s="12"/>
      <c r="W89" s="12"/>
      <c r="X89" s="12"/>
      <c r="Y89" s="12"/>
      <c r="Z89" s="12"/>
      <c r="AA89" s="12"/>
      <c r="AB89" s="12"/>
      <c r="AC89" s="12"/>
      <c r="AD89" s="12"/>
      <c r="AE89" s="12"/>
      <c r="AR89" s="210" t="s">
        <v>89</v>
      </c>
      <c r="AT89" s="211" t="s">
        <v>81</v>
      </c>
      <c r="AU89" s="211" t="s">
        <v>82</v>
      </c>
      <c r="AY89" s="210" t="s">
        <v>192</v>
      </c>
      <c r="BK89" s="212">
        <f>SUM(BK90:BK117)</f>
        <v>0</v>
      </c>
    </row>
    <row r="90" s="2" customFormat="1" ht="16.5" customHeight="1">
      <c r="A90" s="39"/>
      <c r="B90" s="40"/>
      <c r="C90" s="228" t="s">
        <v>89</v>
      </c>
      <c r="D90" s="228" t="s">
        <v>266</v>
      </c>
      <c r="E90" s="229" t="s">
        <v>1133</v>
      </c>
      <c r="F90" s="230" t="s">
        <v>1134</v>
      </c>
      <c r="G90" s="231" t="s">
        <v>220</v>
      </c>
      <c r="H90" s="232">
        <v>1</v>
      </c>
      <c r="I90" s="233"/>
      <c r="J90" s="234">
        <f>ROUND(I90*H90,2)</f>
        <v>0</v>
      </c>
      <c r="K90" s="230" t="s">
        <v>199</v>
      </c>
      <c r="L90" s="235"/>
      <c r="M90" s="236" t="s">
        <v>44</v>
      </c>
      <c r="N90" s="237"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275</v>
      </c>
      <c r="AT90" s="226" t="s">
        <v>266</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275</v>
      </c>
      <c r="BM90" s="226" t="s">
        <v>2896</v>
      </c>
    </row>
    <row r="91" s="2" customFormat="1">
      <c r="A91" s="39"/>
      <c r="B91" s="40"/>
      <c r="C91" s="41"/>
      <c r="D91" s="238" t="s">
        <v>478</v>
      </c>
      <c r="E91" s="41"/>
      <c r="F91" s="239" t="s">
        <v>2897</v>
      </c>
      <c r="G91" s="41"/>
      <c r="H91" s="41"/>
      <c r="I91" s="240"/>
      <c r="J91" s="41"/>
      <c r="K91" s="41"/>
      <c r="L91" s="45"/>
      <c r="M91" s="241"/>
      <c r="N91" s="242"/>
      <c r="O91" s="85"/>
      <c r="P91" s="85"/>
      <c r="Q91" s="85"/>
      <c r="R91" s="85"/>
      <c r="S91" s="85"/>
      <c r="T91" s="86"/>
      <c r="U91" s="39"/>
      <c r="V91" s="39"/>
      <c r="W91" s="39"/>
      <c r="X91" s="39"/>
      <c r="Y91" s="39"/>
      <c r="Z91" s="39"/>
      <c r="AA91" s="39"/>
      <c r="AB91" s="39"/>
      <c r="AC91" s="39"/>
      <c r="AD91" s="39"/>
      <c r="AE91" s="39"/>
      <c r="AT91" s="17" t="s">
        <v>478</v>
      </c>
      <c r="AU91" s="17" t="s">
        <v>89</v>
      </c>
    </row>
    <row r="92" s="2" customFormat="1" ht="33" customHeight="1">
      <c r="A92" s="39"/>
      <c r="B92" s="40"/>
      <c r="C92" s="228" t="s">
        <v>91</v>
      </c>
      <c r="D92" s="228" t="s">
        <v>266</v>
      </c>
      <c r="E92" s="229" t="s">
        <v>2898</v>
      </c>
      <c r="F92" s="230" t="s">
        <v>2899</v>
      </c>
      <c r="G92" s="231" t="s">
        <v>220</v>
      </c>
      <c r="H92" s="232">
        <v>1</v>
      </c>
      <c r="I92" s="233"/>
      <c r="J92" s="234">
        <f>ROUND(I92*H92,2)</f>
        <v>0</v>
      </c>
      <c r="K92" s="230" t="s">
        <v>199</v>
      </c>
      <c r="L92" s="235"/>
      <c r="M92" s="236" t="s">
        <v>44</v>
      </c>
      <c r="N92" s="237"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275</v>
      </c>
      <c r="AT92" s="226" t="s">
        <v>266</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275</v>
      </c>
      <c r="BM92" s="226" t="s">
        <v>2900</v>
      </c>
    </row>
    <row r="93" s="2" customFormat="1">
      <c r="A93" s="39"/>
      <c r="B93" s="40"/>
      <c r="C93" s="41"/>
      <c r="D93" s="238" t="s">
        <v>478</v>
      </c>
      <c r="E93" s="41"/>
      <c r="F93" s="239" t="s">
        <v>2901</v>
      </c>
      <c r="G93" s="41"/>
      <c r="H93" s="41"/>
      <c r="I93" s="240"/>
      <c r="J93" s="41"/>
      <c r="K93" s="41"/>
      <c r="L93" s="45"/>
      <c r="M93" s="241"/>
      <c r="N93" s="242"/>
      <c r="O93" s="85"/>
      <c r="P93" s="85"/>
      <c r="Q93" s="85"/>
      <c r="R93" s="85"/>
      <c r="S93" s="85"/>
      <c r="T93" s="86"/>
      <c r="U93" s="39"/>
      <c r="V93" s="39"/>
      <c r="W93" s="39"/>
      <c r="X93" s="39"/>
      <c r="Y93" s="39"/>
      <c r="Z93" s="39"/>
      <c r="AA93" s="39"/>
      <c r="AB93" s="39"/>
      <c r="AC93" s="39"/>
      <c r="AD93" s="39"/>
      <c r="AE93" s="39"/>
      <c r="AT93" s="17" t="s">
        <v>478</v>
      </c>
      <c r="AU93" s="17" t="s">
        <v>89</v>
      </c>
    </row>
    <row r="94" s="2" customFormat="1" ht="24.15" customHeight="1">
      <c r="A94" s="39"/>
      <c r="B94" s="40"/>
      <c r="C94" s="228" t="s">
        <v>99</v>
      </c>
      <c r="D94" s="228" t="s">
        <v>266</v>
      </c>
      <c r="E94" s="229" t="s">
        <v>2902</v>
      </c>
      <c r="F94" s="230" t="s">
        <v>2903</v>
      </c>
      <c r="G94" s="231" t="s">
        <v>220</v>
      </c>
      <c r="H94" s="232">
        <v>1</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269</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270</v>
      </c>
      <c r="BM94" s="226" t="s">
        <v>2904</v>
      </c>
    </row>
    <row r="95" s="2" customFormat="1" ht="33" customHeight="1">
      <c r="A95" s="39"/>
      <c r="B95" s="40"/>
      <c r="C95" s="228" t="s">
        <v>200</v>
      </c>
      <c r="D95" s="228" t="s">
        <v>266</v>
      </c>
      <c r="E95" s="229" t="s">
        <v>2905</v>
      </c>
      <c r="F95" s="230" t="s">
        <v>2906</v>
      </c>
      <c r="G95" s="231" t="s">
        <v>220</v>
      </c>
      <c r="H95" s="232">
        <v>2</v>
      </c>
      <c r="I95" s="233"/>
      <c r="J95" s="234">
        <f>ROUND(I95*H95,2)</f>
        <v>0</v>
      </c>
      <c r="K95" s="230" t="s">
        <v>199</v>
      </c>
      <c r="L95" s="235"/>
      <c r="M95" s="236" t="s">
        <v>44</v>
      </c>
      <c r="N95" s="237"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269</v>
      </c>
      <c r="AT95" s="226" t="s">
        <v>266</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270</v>
      </c>
      <c r="BM95" s="226" t="s">
        <v>2907</v>
      </c>
    </row>
    <row r="96" s="2" customFormat="1" ht="33" customHeight="1">
      <c r="A96" s="39"/>
      <c r="B96" s="40"/>
      <c r="C96" s="228" t="s">
        <v>213</v>
      </c>
      <c r="D96" s="228" t="s">
        <v>266</v>
      </c>
      <c r="E96" s="229" t="s">
        <v>2908</v>
      </c>
      <c r="F96" s="230" t="s">
        <v>2909</v>
      </c>
      <c r="G96" s="231" t="s">
        <v>220</v>
      </c>
      <c r="H96" s="232">
        <v>3</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269</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270</v>
      </c>
      <c r="BM96" s="226" t="s">
        <v>2910</v>
      </c>
    </row>
    <row r="97" s="2" customFormat="1" ht="33" customHeight="1">
      <c r="A97" s="39"/>
      <c r="B97" s="40"/>
      <c r="C97" s="228" t="s">
        <v>217</v>
      </c>
      <c r="D97" s="228" t="s">
        <v>266</v>
      </c>
      <c r="E97" s="229" t="s">
        <v>2911</v>
      </c>
      <c r="F97" s="230" t="s">
        <v>2912</v>
      </c>
      <c r="G97" s="231" t="s">
        <v>220</v>
      </c>
      <c r="H97" s="232">
        <v>3</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269</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270</v>
      </c>
      <c r="BM97" s="226" t="s">
        <v>2913</v>
      </c>
    </row>
    <row r="98" s="2" customFormat="1" ht="24.15" customHeight="1">
      <c r="A98" s="39"/>
      <c r="B98" s="40"/>
      <c r="C98" s="228" t="s">
        <v>223</v>
      </c>
      <c r="D98" s="228" t="s">
        <v>266</v>
      </c>
      <c r="E98" s="229" t="s">
        <v>2393</v>
      </c>
      <c r="F98" s="230" t="s">
        <v>2394</v>
      </c>
      <c r="G98" s="231" t="s">
        <v>220</v>
      </c>
      <c r="H98" s="232">
        <v>2</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275</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275</v>
      </c>
      <c r="BM98" s="226" t="s">
        <v>2914</v>
      </c>
    </row>
    <row r="99" s="2" customFormat="1" ht="24.15" customHeight="1">
      <c r="A99" s="39"/>
      <c r="B99" s="40"/>
      <c r="C99" s="228" t="s">
        <v>227</v>
      </c>
      <c r="D99" s="228" t="s">
        <v>266</v>
      </c>
      <c r="E99" s="229" t="s">
        <v>2915</v>
      </c>
      <c r="F99" s="230" t="s">
        <v>2916</v>
      </c>
      <c r="G99" s="231" t="s">
        <v>220</v>
      </c>
      <c r="H99" s="232">
        <v>1</v>
      </c>
      <c r="I99" s="233"/>
      <c r="J99" s="234">
        <f>ROUND(I99*H99,2)</f>
        <v>0</v>
      </c>
      <c r="K99" s="230" t="s">
        <v>199</v>
      </c>
      <c r="L99" s="235"/>
      <c r="M99" s="236" t="s">
        <v>44</v>
      </c>
      <c r="N99" s="237"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269</v>
      </c>
      <c r="AT99" s="226" t="s">
        <v>266</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270</v>
      </c>
      <c r="BM99" s="226" t="s">
        <v>2917</v>
      </c>
    </row>
    <row r="100" s="2" customFormat="1" ht="24.15" customHeight="1">
      <c r="A100" s="39"/>
      <c r="B100" s="40"/>
      <c r="C100" s="228" t="s">
        <v>231</v>
      </c>
      <c r="D100" s="228" t="s">
        <v>266</v>
      </c>
      <c r="E100" s="229" t="s">
        <v>2918</v>
      </c>
      <c r="F100" s="230" t="s">
        <v>2919</v>
      </c>
      <c r="G100" s="231" t="s">
        <v>220</v>
      </c>
      <c r="H100" s="232">
        <v>1</v>
      </c>
      <c r="I100" s="233"/>
      <c r="J100" s="234">
        <f>ROUND(I100*H100,2)</f>
        <v>0</v>
      </c>
      <c r="K100" s="230" t="s">
        <v>199</v>
      </c>
      <c r="L100" s="235"/>
      <c r="M100" s="236" t="s">
        <v>44</v>
      </c>
      <c r="N100" s="237"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269</v>
      </c>
      <c r="AT100" s="226" t="s">
        <v>266</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270</v>
      </c>
      <c r="BM100" s="226" t="s">
        <v>2920</v>
      </c>
    </row>
    <row r="101" s="2" customFormat="1" ht="24.15" customHeight="1">
      <c r="A101" s="39"/>
      <c r="B101" s="40"/>
      <c r="C101" s="228" t="s">
        <v>235</v>
      </c>
      <c r="D101" s="228" t="s">
        <v>266</v>
      </c>
      <c r="E101" s="229" t="s">
        <v>2921</v>
      </c>
      <c r="F101" s="230" t="s">
        <v>2922</v>
      </c>
      <c r="G101" s="231" t="s">
        <v>220</v>
      </c>
      <c r="H101" s="232">
        <v>1</v>
      </c>
      <c r="I101" s="233"/>
      <c r="J101" s="234">
        <f>ROUND(I101*H101,2)</f>
        <v>0</v>
      </c>
      <c r="K101" s="230" t="s">
        <v>199</v>
      </c>
      <c r="L101" s="235"/>
      <c r="M101" s="236" t="s">
        <v>44</v>
      </c>
      <c r="N101" s="237"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269</v>
      </c>
      <c r="AT101" s="226" t="s">
        <v>266</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270</v>
      </c>
      <c r="BM101" s="226" t="s">
        <v>2923</v>
      </c>
    </row>
    <row r="102" s="2" customFormat="1" ht="24.15" customHeight="1">
      <c r="A102" s="39"/>
      <c r="B102" s="40"/>
      <c r="C102" s="228" t="s">
        <v>239</v>
      </c>
      <c r="D102" s="228" t="s">
        <v>266</v>
      </c>
      <c r="E102" s="229" t="s">
        <v>2924</v>
      </c>
      <c r="F102" s="230" t="s">
        <v>2925</v>
      </c>
      <c r="G102" s="231" t="s">
        <v>220</v>
      </c>
      <c r="H102" s="232">
        <v>3</v>
      </c>
      <c r="I102" s="233"/>
      <c r="J102" s="234">
        <f>ROUND(I102*H102,2)</f>
        <v>0</v>
      </c>
      <c r="K102" s="230" t="s">
        <v>199</v>
      </c>
      <c r="L102" s="235"/>
      <c r="M102" s="236" t="s">
        <v>44</v>
      </c>
      <c r="N102" s="237"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269</v>
      </c>
      <c r="AT102" s="226" t="s">
        <v>266</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270</v>
      </c>
      <c r="BM102" s="226" t="s">
        <v>2926</v>
      </c>
    </row>
    <row r="103" s="2" customFormat="1" ht="24.15" customHeight="1">
      <c r="A103" s="39"/>
      <c r="B103" s="40"/>
      <c r="C103" s="228" t="s">
        <v>243</v>
      </c>
      <c r="D103" s="228" t="s">
        <v>266</v>
      </c>
      <c r="E103" s="229" t="s">
        <v>2927</v>
      </c>
      <c r="F103" s="230" t="s">
        <v>2928</v>
      </c>
      <c r="G103" s="231" t="s">
        <v>220</v>
      </c>
      <c r="H103" s="232">
        <v>1</v>
      </c>
      <c r="I103" s="233"/>
      <c r="J103" s="234">
        <f>ROUND(I103*H103,2)</f>
        <v>0</v>
      </c>
      <c r="K103" s="230" t="s">
        <v>199</v>
      </c>
      <c r="L103" s="235"/>
      <c r="M103" s="236" t="s">
        <v>44</v>
      </c>
      <c r="N103" s="237"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269</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270</v>
      </c>
      <c r="BM103" s="226" t="s">
        <v>2929</v>
      </c>
    </row>
    <row r="104" s="2" customFormat="1" ht="24.15" customHeight="1">
      <c r="A104" s="39"/>
      <c r="B104" s="40"/>
      <c r="C104" s="228" t="s">
        <v>247</v>
      </c>
      <c r="D104" s="228" t="s">
        <v>266</v>
      </c>
      <c r="E104" s="229" t="s">
        <v>2930</v>
      </c>
      <c r="F104" s="230" t="s">
        <v>2931</v>
      </c>
      <c r="G104" s="231" t="s">
        <v>220</v>
      </c>
      <c r="H104" s="232">
        <v>2</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269</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270</v>
      </c>
      <c r="BM104" s="226" t="s">
        <v>2932</v>
      </c>
    </row>
    <row r="105" s="2" customFormat="1" ht="24.15" customHeight="1">
      <c r="A105" s="39"/>
      <c r="B105" s="40"/>
      <c r="C105" s="228" t="s">
        <v>251</v>
      </c>
      <c r="D105" s="228" t="s">
        <v>266</v>
      </c>
      <c r="E105" s="229" t="s">
        <v>2933</v>
      </c>
      <c r="F105" s="230" t="s">
        <v>2934</v>
      </c>
      <c r="G105" s="231" t="s">
        <v>220</v>
      </c>
      <c r="H105" s="232">
        <v>1</v>
      </c>
      <c r="I105" s="233"/>
      <c r="J105" s="234">
        <f>ROUND(I105*H105,2)</f>
        <v>0</v>
      </c>
      <c r="K105" s="230" t="s">
        <v>199</v>
      </c>
      <c r="L105" s="235"/>
      <c r="M105" s="236" t="s">
        <v>44</v>
      </c>
      <c r="N105" s="237"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269</v>
      </c>
      <c r="AT105" s="226" t="s">
        <v>266</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270</v>
      </c>
      <c r="BM105" s="226" t="s">
        <v>2935</v>
      </c>
    </row>
    <row r="106" s="2" customFormat="1" ht="24.15" customHeight="1">
      <c r="A106" s="39"/>
      <c r="B106" s="40"/>
      <c r="C106" s="228" t="s">
        <v>8</v>
      </c>
      <c r="D106" s="228" t="s">
        <v>266</v>
      </c>
      <c r="E106" s="229" t="s">
        <v>2936</v>
      </c>
      <c r="F106" s="230" t="s">
        <v>2937</v>
      </c>
      <c r="G106" s="231" t="s">
        <v>220</v>
      </c>
      <c r="H106" s="232">
        <v>1</v>
      </c>
      <c r="I106" s="233"/>
      <c r="J106" s="234">
        <f>ROUND(I106*H106,2)</f>
        <v>0</v>
      </c>
      <c r="K106" s="230" t="s">
        <v>199</v>
      </c>
      <c r="L106" s="235"/>
      <c r="M106" s="236" t="s">
        <v>44</v>
      </c>
      <c r="N106" s="237"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269</v>
      </c>
      <c r="AT106" s="226" t="s">
        <v>266</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270</v>
      </c>
      <c r="BM106" s="226" t="s">
        <v>2938</v>
      </c>
    </row>
    <row r="107" s="2" customFormat="1" ht="24.15" customHeight="1">
      <c r="A107" s="39"/>
      <c r="B107" s="40"/>
      <c r="C107" s="228" t="s">
        <v>211</v>
      </c>
      <c r="D107" s="228" t="s">
        <v>266</v>
      </c>
      <c r="E107" s="229" t="s">
        <v>2939</v>
      </c>
      <c r="F107" s="230" t="s">
        <v>2940</v>
      </c>
      <c r="G107" s="231" t="s">
        <v>220</v>
      </c>
      <c r="H107" s="232">
        <v>1</v>
      </c>
      <c r="I107" s="233"/>
      <c r="J107" s="234">
        <f>ROUND(I107*H107,2)</f>
        <v>0</v>
      </c>
      <c r="K107" s="230" t="s">
        <v>199</v>
      </c>
      <c r="L107" s="235"/>
      <c r="M107" s="236" t="s">
        <v>44</v>
      </c>
      <c r="N107" s="237"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269</v>
      </c>
      <c r="AT107" s="226" t="s">
        <v>266</v>
      </c>
      <c r="AU107" s="226" t="s">
        <v>89</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270</v>
      </c>
      <c r="BM107" s="226" t="s">
        <v>2941</v>
      </c>
    </row>
    <row r="108" s="2" customFormat="1" ht="16.5" customHeight="1">
      <c r="A108" s="39"/>
      <c r="B108" s="40"/>
      <c r="C108" s="228" t="s">
        <v>261</v>
      </c>
      <c r="D108" s="228" t="s">
        <v>266</v>
      </c>
      <c r="E108" s="229" t="s">
        <v>2942</v>
      </c>
      <c r="F108" s="230" t="s">
        <v>2943</v>
      </c>
      <c r="G108" s="231" t="s">
        <v>220</v>
      </c>
      <c r="H108" s="232">
        <v>3</v>
      </c>
      <c r="I108" s="233"/>
      <c r="J108" s="234">
        <f>ROUND(I108*H108,2)</f>
        <v>0</v>
      </c>
      <c r="K108" s="230" t="s">
        <v>199</v>
      </c>
      <c r="L108" s="235"/>
      <c r="M108" s="236" t="s">
        <v>44</v>
      </c>
      <c r="N108" s="237"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269</v>
      </c>
      <c r="AT108" s="226" t="s">
        <v>266</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270</v>
      </c>
      <c r="BM108" s="226" t="s">
        <v>2944</v>
      </c>
    </row>
    <row r="109" s="2" customFormat="1" ht="21.75" customHeight="1">
      <c r="A109" s="39"/>
      <c r="B109" s="40"/>
      <c r="C109" s="228" t="s">
        <v>265</v>
      </c>
      <c r="D109" s="228" t="s">
        <v>266</v>
      </c>
      <c r="E109" s="229" t="s">
        <v>2945</v>
      </c>
      <c r="F109" s="230" t="s">
        <v>2946</v>
      </c>
      <c r="G109" s="231" t="s">
        <v>220</v>
      </c>
      <c r="H109" s="232">
        <v>3</v>
      </c>
      <c r="I109" s="233"/>
      <c r="J109" s="234">
        <f>ROUND(I109*H109,2)</f>
        <v>0</v>
      </c>
      <c r="K109" s="230" t="s">
        <v>199</v>
      </c>
      <c r="L109" s="235"/>
      <c r="M109" s="236" t="s">
        <v>44</v>
      </c>
      <c r="N109" s="237"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269</v>
      </c>
      <c r="AT109" s="226" t="s">
        <v>266</v>
      </c>
      <c r="AU109" s="226" t="s">
        <v>89</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270</v>
      </c>
      <c r="BM109" s="226" t="s">
        <v>2947</v>
      </c>
    </row>
    <row r="110" s="2" customFormat="1" ht="16.5" customHeight="1">
      <c r="A110" s="39"/>
      <c r="B110" s="40"/>
      <c r="C110" s="228" t="s">
        <v>272</v>
      </c>
      <c r="D110" s="228" t="s">
        <v>266</v>
      </c>
      <c r="E110" s="229" t="s">
        <v>2948</v>
      </c>
      <c r="F110" s="230" t="s">
        <v>2949</v>
      </c>
      <c r="G110" s="231" t="s">
        <v>220</v>
      </c>
      <c r="H110" s="232">
        <v>9</v>
      </c>
      <c r="I110" s="233"/>
      <c r="J110" s="234">
        <f>ROUND(I110*H110,2)</f>
        <v>0</v>
      </c>
      <c r="K110" s="230" t="s">
        <v>199</v>
      </c>
      <c r="L110" s="235"/>
      <c r="M110" s="236" t="s">
        <v>44</v>
      </c>
      <c r="N110" s="237"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269</v>
      </c>
      <c r="AT110" s="226" t="s">
        <v>266</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270</v>
      </c>
      <c r="BM110" s="226" t="s">
        <v>2950</v>
      </c>
    </row>
    <row r="111" s="2" customFormat="1" ht="21.75" customHeight="1">
      <c r="A111" s="39"/>
      <c r="B111" s="40"/>
      <c r="C111" s="228" t="s">
        <v>277</v>
      </c>
      <c r="D111" s="228" t="s">
        <v>266</v>
      </c>
      <c r="E111" s="229" t="s">
        <v>2438</v>
      </c>
      <c r="F111" s="230" t="s">
        <v>2439</v>
      </c>
      <c r="G111" s="231" t="s">
        <v>220</v>
      </c>
      <c r="H111" s="232">
        <v>1</v>
      </c>
      <c r="I111" s="233"/>
      <c r="J111" s="234">
        <f>ROUND(I111*H111,2)</f>
        <v>0</v>
      </c>
      <c r="K111" s="230" t="s">
        <v>199</v>
      </c>
      <c r="L111" s="235"/>
      <c r="M111" s="236" t="s">
        <v>44</v>
      </c>
      <c r="N111" s="237"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269</v>
      </c>
      <c r="AT111" s="226" t="s">
        <v>266</v>
      </c>
      <c r="AU111" s="226" t="s">
        <v>89</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270</v>
      </c>
      <c r="BM111" s="226" t="s">
        <v>2951</v>
      </c>
    </row>
    <row r="112" s="2" customFormat="1" ht="21.75" customHeight="1">
      <c r="A112" s="39"/>
      <c r="B112" s="40"/>
      <c r="C112" s="228" t="s">
        <v>7</v>
      </c>
      <c r="D112" s="228" t="s">
        <v>266</v>
      </c>
      <c r="E112" s="229" t="s">
        <v>2952</v>
      </c>
      <c r="F112" s="230" t="s">
        <v>2953</v>
      </c>
      <c r="G112" s="231" t="s">
        <v>220</v>
      </c>
      <c r="H112" s="232">
        <v>1</v>
      </c>
      <c r="I112" s="233"/>
      <c r="J112" s="234">
        <f>ROUND(I112*H112,2)</f>
        <v>0</v>
      </c>
      <c r="K112" s="230" t="s">
        <v>199</v>
      </c>
      <c r="L112" s="235"/>
      <c r="M112" s="236" t="s">
        <v>44</v>
      </c>
      <c r="N112" s="237"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269</v>
      </c>
      <c r="AT112" s="226" t="s">
        <v>266</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270</v>
      </c>
      <c r="BM112" s="226" t="s">
        <v>2954</v>
      </c>
    </row>
    <row r="113" s="2" customFormat="1" ht="24.15" customHeight="1">
      <c r="A113" s="39"/>
      <c r="B113" s="40"/>
      <c r="C113" s="228" t="s">
        <v>284</v>
      </c>
      <c r="D113" s="228" t="s">
        <v>266</v>
      </c>
      <c r="E113" s="229" t="s">
        <v>2955</v>
      </c>
      <c r="F113" s="230" t="s">
        <v>2956</v>
      </c>
      <c r="G113" s="231" t="s">
        <v>220</v>
      </c>
      <c r="H113" s="232">
        <v>1</v>
      </c>
      <c r="I113" s="233"/>
      <c r="J113" s="234">
        <f>ROUND(I113*H113,2)</f>
        <v>0</v>
      </c>
      <c r="K113" s="230" t="s">
        <v>199</v>
      </c>
      <c r="L113" s="235"/>
      <c r="M113" s="236" t="s">
        <v>44</v>
      </c>
      <c r="N113" s="237"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275</v>
      </c>
      <c r="AT113" s="226" t="s">
        <v>266</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275</v>
      </c>
      <c r="BM113" s="226" t="s">
        <v>2957</v>
      </c>
    </row>
    <row r="114" s="2" customFormat="1" ht="21.75" customHeight="1">
      <c r="A114" s="39"/>
      <c r="B114" s="40"/>
      <c r="C114" s="228" t="s">
        <v>288</v>
      </c>
      <c r="D114" s="228" t="s">
        <v>266</v>
      </c>
      <c r="E114" s="229" t="s">
        <v>2435</v>
      </c>
      <c r="F114" s="230" t="s">
        <v>2436</v>
      </c>
      <c r="G114" s="231" t="s">
        <v>220</v>
      </c>
      <c r="H114" s="232">
        <v>1</v>
      </c>
      <c r="I114" s="233"/>
      <c r="J114" s="234">
        <f>ROUND(I114*H114,2)</f>
        <v>0</v>
      </c>
      <c r="K114" s="230" t="s">
        <v>199</v>
      </c>
      <c r="L114" s="235"/>
      <c r="M114" s="236" t="s">
        <v>44</v>
      </c>
      <c r="N114" s="237"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269</v>
      </c>
      <c r="AT114" s="226" t="s">
        <v>266</v>
      </c>
      <c r="AU114" s="226" t="s">
        <v>89</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270</v>
      </c>
      <c r="BM114" s="226" t="s">
        <v>2958</v>
      </c>
    </row>
    <row r="115" s="2" customFormat="1" ht="21.75" customHeight="1">
      <c r="A115" s="39"/>
      <c r="B115" s="40"/>
      <c r="C115" s="228" t="s">
        <v>292</v>
      </c>
      <c r="D115" s="228" t="s">
        <v>266</v>
      </c>
      <c r="E115" s="229" t="s">
        <v>2959</v>
      </c>
      <c r="F115" s="230" t="s">
        <v>2960</v>
      </c>
      <c r="G115" s="231" t="s">
        <v>220</v>
      </c>
      <c r="H115" s="232">
        <v>6</v>
      </c>
      <c r="I115" s="233"/>
      <c r="J115" s="234">
        <f>ROUND(I115*H115,2)</f>
        <v>0</v>
      </c>
      <c r="K115" s="230" t="s">
        <v>199</v>
      </c>
      <c r="L115" s="235"/>
      <c r="M115" s="236" t="s">
        <v>44</v>
      </c>
      <c r="N115" s="237"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269</v>
      </c>
      <c r="AT115" s="226" t="s">
        <v>266</v>
      </c>
      <c r="AU115" s="226" t="s">
        <v>89</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270</v>
      </c>
      <c r="BM115" s="226" t="s">
        <v>2961</v>
      </c>
    </row>
    <row r="116" s="2" customFormat="1" ht="21.75" customHeight="1">
      <c r="A116" s="39"/>
      <c r="B116" s="40"/>
      <c r="C116" s="228" t="s">
        <v>296</v>
      </c>
      <c r="D116" s="228" t="s">
        <v>266</v>
      </c>
      <c r="E116" s="229" t="s">
        <v>2962</v>
      </c>
      <c r="F116" s="230" t="s">
        <v>2963</v>
      </c>
      <c r="G116" s="231" t="s">
        <v>220</v>
      </c>
      <c r="H116" s="232">
        <v>3</v>
      </c>
      <c r="I116" s="233"/>
      <c r="J116" s="234">
        <f>ROUND(I116*H116,2)</f>
        <v>0</v>
      </c>
      <c r="K116" s="230" t="s">
        <v>199</v>
      </c>
      <c r="L116" s="235"/>
      <c r="M116" s="236" t="s">
        <v>44</v>
      </c>
      <c r="N116" s="237"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269</v>
      </c>
      <c r="AT116" s="226" t="s">
        <v>266</v>
      </c>
      <c r="AU116" s="226" t="s">
        <v>89</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270</v>
      </c>
      <c r="BM116" s="226" t="s">
        <v>2964</v>
      </c>
    </row>
    <row r="117" s="2" customFormat="1" ht="21.75" customHeight="1">
      <c r="A117" s="39"/>
      <c r="B117" s="40"/>
      <c r="C117" s="228" t="s">
        <v>300</v>
      </c>
      <c r="D117" s="228" t="s">
        <v>266</v>
      </c>
      <c r="E117" s="229" t="s">
        <v>2447</v>
      </c>
      <c r="F117" s="230" t="s">
        <v>2448</v>
      </c>
      <c r="G117" s="231" t="s">
        <v>220</v>
      </c>
      <c r="H117" s="232">
        <v>9</v>
      </c>
      <c r="I117" s="233"/>
      <c r="J117" s="234">
        <f>ROUND(I117*H117,2)</f>
        <v>0</v>
      </c>
      <c r="K117" s="230" t="s">
        <v>199</v>
      </c>
      <c r="L117" s="235"/>
      <c r="M117" s="236" t="s">
        <v>44</v>
      </c>
      <c r="N117" s="237"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269</v>
      </c>
      <c r="AT117" s="226" t="s">
        <v>266</v>
      </c>
      <c r="AU117" s="226" t="s">
        <v>89</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270</v>
      </c>
      <c r="BM117" s="226" t="s">
        <v>2965</v>
      </c>
    </row>
    <row r="118" s="12" customFormat="1" ht="25.92" customHeight="1">
      <c r="A118" s="12"/>
      <c r="B118" s="199"/>
      <c r="C118" s="200"/>
      <c r="D118" s="201" t="s">
        <v>81</v>
      </c>
      <c r="E118" s="202" t="s">
        <v>190</v>
      </c>
      <c r="F118" s="202" t="s">
        <v>2672</v>
      </c>
      <c r="G118" s="200"/>
      <c r="H118" s="200"/>
      <c r="I118" s="203"/>
      <c r="J118" s="204">
        <f>BK118</f>
        <v>0</v>
      </c>
      <c r="K118" s="200"/>
      <c r="L118" s="205"/>
      <c r="M118" s="206"/>
      <c r="N118" s="207"/>
      <c r="O118" s="207"/>
      <c r="P118" s="208">
        <f>SUM(P119:P124)</f>
        <v>0</v>
      </c>
      <c r="Q118" s="207"/>
      <c r="R118" s="208">
        <f>SUM(R119:R124)</f>
        <v>0</v>
      </c>
      <c r="S118" s="207"/>
      <c r="T118" s="209">
        <f>SUM(T119:T124)</f>
        <v>0</v>
      </c>
      <c r="U118" s="12"/>
      <c r="V118" s="12"/>
      <c r="W118" s="12"/>
      <c r="X118" s="12"/>
      <c r="Y118" s="12"/>
      <c r="Z118" s="12"/>
      <c r="AA118" s="12"/>
      <c r="AB118" s="12"/>
      <c r="AC118" s="12"/>
      <c r="AD118" s="12"/>
      <c r="AE118" s="12"/>
      <c r="AR118" s="210" t="s">
        <v>89</v>
      </c>
      <c r="AT118" s="211" t="s">
        <v>81</v>
      </c>
      <c r="AU118" s="211" t="s">
        <v>82</v>
      </c>
      <c r="AY118" s="210" t="s">
        <v>192</v>
      </c>
      <c r="BK118" s="212">
        <f>SUM(BK119:BK124)</f>
        <v>0</v>
      </c>
    </row>
    <row r="119" s="2" customFormat="1" ht="21.75" customHeight="1">
      <c r="A119" s="39"/>
      <c r="B119" s="40"/>
      <c r="C119" s="228" t="s">
        <v>304</v>
      </c>
      <c r="D119" s="228" t="s">
        <v>266</v>
      </c>
      <c r="E119" s="229" t="s">
        <v>2966</v>
      </c>
      <c r="F119" s="230" t="s">
        <v>2967</v>
      </c>
      <c r="G119" s="231" t="s">
        <v>198</v>
      </c>
      <c r="H119" s="232">
        <v>100</v>
      </c>
      <c r="I119" s="233"/>
      <c r="J119" s="234">
        <f>ROUND(I119*H119,2)</f>
        <v>0</v>
      </c>
      <c r="K119" s="230" t="s">
        <v>199</v>
      </c>
      <c r="L119" s="235"/>
      <c r="M119" s="236" t="s">
        <v>44</v>
      </c>
      <c r="N119" s="237"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269</v>
      </c>
      <c r="AT119" s="226" t="s">
        <v>266</v>
      </c>
      <c r="AU119" s="226" t="s">
        <v>89</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270</v>
      </c>
      <c r="BM119" s="226" t="s">
        <v>2968</v>
      </c>
    </row>
    <row r="120" s="2" customFormat="1" ht="16.5" customHeight="1">
      <c r="A120" s="39"/>
      <c r="B120" s="40"/>
      <c r="C120" s="228" t="s">
        <v>308</v>
      </c>
      <c r="D120" s="228" t="s">
        <v>266</v>
      </c>
      <c r="E120" s="229" t="s">
        <v>2969</v>
      </c>
      <c r="F120" s="230" t="s">
        <v>2970</v>
      </c>
      <c r="G120" s="231" t="s">
        <v>198</v>
      </c>
      <c r="H120" s="232">
        <v>10</v>
      </c>
      <c r="I120" s="233"/>
      <c r="J120" s="234">
        <f>ROUND(I120*H120,2)</f>
        <v>0</v>
      </c>
      <c r="K120" s="230" t="s">
        <v>199</v>
      </c>
      <c r="L120" s="235"/>
      <c r="M120" s="236" t="s">
        <v>44</v>
      </c>
      <c r="N120" s="237"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269</v>
      </c>
      <c r="AT120" s="226" t="s">
        <v>266</v>
      </c>
      <c r="AU120" s="226" t="s">
        <v>89</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270</v>
      </c>
      <c r="BM120" s="226" t="s">
        <v>2971</v>
      </c>
    </row>
    <row r="121" s="2" customFormat="1" ht="16.5" customHeight="1">
      <c r="A121" s="39"/>
      <c r="B121" s="40"/>
      <c r="C121" s="228" t="s">
        <v>312</v>
      </c>
      <c r="D121" s="228" t="s">
        <v>266</v>
      </c>
      <c r="E121" s="229" t="s">
        <v>2972</v>
      </c>
      <c r="F121" s="230" t="s">
        <v>2973</v>
      </c>
      <c r="G121" s="231" t="s">
        <v>198</v>
      </c>
      <c r="H121" s="232">
        <v>20</v>
      </c>
      <c r="I121" s="233"/>
      <c r="J121" s="234">
        <f>ROUND(I121*H121,2)</f>
        <v>0</v>
      </c>
      <c r="K121" s="230" t="s">
        <v>199</v>
      </c>
      <c r="L121" s="235"/>
      <c r="M121" s="236" t="s">
        <v>44</v>
      </c>
      <c r="N121" s="237"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269</v>
      </c>
      <c r="AT121" s="226" t="s">
        <v>266</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270</v>
      </c>
      <c r="BM121" s="226" t="s">
        <v>2974</v>
      </c>
    </row>
    <row r="122" s="2" customFormat="1" ht="16.5" customHeight="1">
      <c r="A122" s="39"/>
      <c r="B122" s="40"/>
      <c r="C122" s="228" t="s">
        <v>316</v>
      </c>
      <c r="D122" s="228" t="s">
        <v>266</v>
      </c>
      <c r="E122" s="229" t="s">
        <v>2975</v>
      </c>
      <c r="F122" s="230" t="s">
        <v>2976</v>
      </c>
      <c r="G122" s="231" t="s">
        <v>198</v>
      </c>
      <c r="H122" s="232">
        <v>410</v>
      </c>
      <c r="I122" s="233"/>
      <c r="J122" s="234">
        <f>ROUND(I122*H122,2)</f>
        <v>0</v>
      </c>
      <c r="K122" s="230" t="s">
        <v>199</v>
      </c>
      <c r="L122" s="235"/>
      <c r="M122" s="236" t="s">
        <v>44</v>
      </c>
      <c r="N122" s="237"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269</v>
      </c>
      <c r="AT122" s="226" t="s">
        <v>266</v>
      </c>
      <c r="AU122" s="226" t="s">
        <v>89</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270</v>
      </c>
      <c r="BM122" s="226" t="s">
        <v>2977</v>
      </c>
    </row>
    <row r="123" s="2" customFormat="1">
      <c r="A123" s="39"/>
      <c r="B123" s="40"/>
      <c r="C123" s="41"/>
      <c r="D123" s="238" t="s">
        <v>478</v>
      </c>
      <c r="E123" s="41"/>
      <c r="F123" s="239" t="s">
        <v>2978</v>
      </c>
      <c r="G123" s="41"/>
      <c r="H123" s="41"/>
      <c r="I123" s="240"/>
      <c r="J123" s="41"/>
      <c r="K123" s="41"/>
      <c r="L123" s="45"/>
      <c r="M123" s="241"/>
      <c r="N123" s="242"/>
      <c r="O123" s="85"/>
      <c r="P123" s="85"/>
      <c r="Q123" s="85"/>
      <c r="R123" s="85"/>
      <c r="S123" s="85"/>
      <c r="T123" s="86"/>
      <c r="U123" s="39"/>
      <c r="V123" s="39"/>
      <c r="W123" s="39"/>
      <c r="X123" s="39"/>
      <c r="Y123" s="39"/>
      <c r="Z123" s="39"/>
      <c r="AA123" s="39"/>
      <c r="AB123" s="39"/>
      <c r="AC123" s="39"/>
      <c r="AD123" s="39"/>
      <c r="AE123" s="39"/>
      <c r="AT123" s="17" t="s">
        <v>478</v>
      </c>
      <c r="AU123" s="17" t="s">
        <v>89</v>
      </c>
    </row>
    <row r="124" s="2" customFormat="1" ht="21.75" customHeight="1">
      <c r="A124" s="39"/>
      <c r="B124" s="40"/>
      <c r="C124" s="228" t="s">
        <v>320</v>
      </c>
      <c r="D124" s="228" t="s">
        <v>266</v>
      </c>
      <c r="E124" s="229" t="s">
        <v>2979</v>
      </c>
      <c r="F124" s="230" t="s">
        <v>2980</v>
      </c>
      <c r="G124" s="231" t="s">
        <v>1251</v>
      </c>
      <c r="H124" s="232">
        <v>1</v>
      </c>
      <c r="I124" s="233"/>
      <c r="J124" s="234">
        <f>ROUND(I124*H124,2)</f>
        <v>0</v>
      </c>
      <c r="K124" s="230" t="s">
        <v>199</v>
      </c>
      <c r="L124" s="235"/>
      <c r="M124" s="236" t="s">
        <v>44</v>
      </c>
      <c r="N124" s="237"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269</v>
      </c>
      <c r="AT124" s="226" t="s">
        <v>266</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270</v>
      </c>
      <c r="BM124" s="226" t="s">
        <v>2981</v>
      </c>
    </row>
    <row r="125" s="12" customFormat="1" ht="25.92" customHeight="1">
      <c r="A125" s="12"/>
      <c r="B125" s="199"/>
      <c r="C125" s="200"/>
      <c r="D125" s="201" t="s">
        <v>81</v>
      </c>
      <c r="E125" s="202" t="s">
        <v>2706</v>
      </c>
      <c r="F125" s="202" t="s">
        <v>2707</v>
      </c>
      <c r="G125" s="200"/>
      <c r="H125" s="200"/>
      <c r="I125" s="203"/>
      <c r="J125" s="204">
        <f>BK125</f>
        <v>0</v>
      </c>
      <c r="K125" s="200"/>
      <c r="L125" s="205"/>
      <c r="M125" s="206"/>
      <c r="N125" s="207"/>
      <c r="O125" s="207"/>
      <c r="P125" s="208">
        <f>SUM(P126:P131)</f>
        <v>0</v>
      </c>
      <c r="Q125" s="207"/>
      <c r="R125" s="208">
        <f>SUM(R126:R131)</f>
        <v>0</v>
      </c>
      <c r="S125" s="207"/>
      <c r="T125" s="209">
        <f>SUM(T126:T131)</f>
        <v>0</v>
      </c>
      <c r="U125" s="12"/>
      <c r="V125" s="12"/>
      <c r="W125" s="12"/>
      <c r="X125" s="12"/>
      <c r="Y125" s="12"/>
      <c r="Z125" s="12"/>
      <c r="AA125" s="12"/>
      <c r="AB125" s="12"/>
      <c r="AC125" s="12"/>
      <c r="AD125" s="12"/>
      <c r="AE125" s="12"/>
      <c r="AR125" s="210" t="s">
        <v>89</v>
      </c>
      <c r="AT125" s="211" t="s">
        <v>81</v>
      </c>
      <c r="AU125" s="211" t="s">
        <v>82</v>
      </c>
      <c r="AY125" s="210" t="s">
        <v>192</v>
      </c>
      <c r="BK125" s="212">
        <f>SUM(BK126:BK131)</f>
        <v>0</v>
      </c>
    </row>
    <row r="126" s="2" customFormat="1" ht="21.75" customHeight="1">
      <c r="A126" s="39"/>
      <c r="B126" s="40"/>
      <c r="C126" s="228" t="s">
        <v>324</v>
      </c>
      <c r="D126" s="228" t="s">
        <v>266</v>
      </c>
      <c r="E126" s="229" t="s">
        <v>2711</v>
      </c>
      <c r="F126" s="230" t="s">
        <v>2712</v>
      </c>
      <c r="G126" s="231" t="s">
        <v>198</v>
      </c>
      <c r="H126" s="232">
        <v>460</v>
      </c>
      <c r="I126" s="233"/>
      <c r="J126" s="234">
        <f>ROUND(I126*H126,2)</f>
        <v>0</v>
      </c>
      <c r="K126" s="230" t="s">
        <v>199</v>
      </c>
      <c r="L126" s="235"/>
      <c r="M126" s="236" t="s">
        <v>44</v>
      </c>
      <c r="N126" s="237"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269</v>
      </c>
      <c r="AT126" s="226" t="s">
        <v>266</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270</v>
      </c>
      <c r="BM126" s="226" t="s">
        <v>2982</v>
      </c>
    </row>
    <row r="127" s="2" customFormat="1" ht="16.5" customHeight="1">
      <c r="A127" s="39"/>
      <c r="B127" s="40"/>
      <c r="C127" s="228" t="s">
        <v>328</v>
      </c>
      <c r="D127" s="228" t="s">
        <v>266</v>
      </c>
      <c r="E127" s="229" t="s">
        <v>2708</v>
      </c>
      <c r="F127" s="230" t="s">
        <v>2709</v>
      </c>
      <c r="G127" s="231" t="s">
        <v>198</v>
      </c>
      <c r="H127" s="232">
        <v>65</v>
      </c>
      <c r="I127" s="233"/>
      <c r="J127" s="234">
        <f>ROUND(I127*H127,2)</f>
        <v>0</v>
      </c>
      <c r="K127" s="230" t="s">
        <v>199</v>
      </c>
      <c r="L127" s="235"/>
      <c r="M127" s="236" t="s">
        <v>44</v>
      </c>
      <c r="N127" s="237"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269</v>
      </c>
      <c r="AT127" s="226" t="s">
        <v>266</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270</v>
      </c>
      <c r="BM127" s="226" t="s">
        <v>2983</v>
      </c>
    </row>
    <row r="128" s="2" customFormat="1" ht="16.5" customHeight="1">
      <c r="A128" s="39"/>
      <c r="B128" s="40"/>
      <c r="C128" s="228" t="s">
        <v>332</v>
      </c>
      <c r="D128" s="228" t="s">
        <v>266</v>
      </c>
      <c r="E128" s="229" t="s">
        <v>398</v>
      </c>
      <c r="F128" s="230" t="s">
        <v>399</v>
      </c>
      <c r="G128" s="231" t="s">
        <v>198</v>
      </c>
      <c r="H128" s="232">
        <v>410</v>
      </c>
      <c r="I128" s="233"/>
      <c r="J128" s="234">
        <f>ROUND(I128*H128,2)</f>
        <v>0</v>
      </c>
      <c r="K128" s="230" t="s">
        <v>199</v>
      </c>
      <c r="L128" s="235"/>
      <c r="M128" s="236" t="s">
        <v>44</v>
      </c>
      <c r="N128" s="237"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269</v>
      </c>
      <c r="AT128" s="226" t="s">
        <v>266</v>
      </c>
      <c r="AU128" s="226" t="s">
        <v>89</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270</v>
      </c>
      <c r="BM128" s="226" t="s">
        <v>2984</v>
      </c>
    </row>
    <row r="129" s="2" customFormat="1" ht="16.5" customHeight="1">
      <c r="A129" s="39"/>
      <c r="B129" s="40"/>
      <c r="C129" s="228" t="s">
        <v>336</v>
      </c>
      <c r="D129" s="228" t="s">
        <v>266</v>
      </c>
      <c r="E129" s="229" t="s">
        <v>2715</v>
      </c>
      <c r="F129" s="230" t="s">
        <v>2716</v>
      </c>
      <c r="G129" s="231" t="s">
        <v>220</v>
      </c>
      <c r="H129" s="232">
        <v>6</v>
      </c>
      <c r="I129" s="233"/>
      <c r="J129" s="234">
        <f>ROUND(I129*H129,2)</f>
        <v>0</v>
      </c>
      <c r="K129" s="230" t="s">
        <v>199</v>
      </c>
      <c r="L129" s="235"/>
      <c r="M129" s="236" t="s">
        <v>44</v>
      </c>
      <c r="N129" s="237"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269</v>
      </c>
      <c r="AT129" s="226" t="s">
        <v>266</v>
      </c>
      <c r="AU129" s="226" t="s">
        <v>89</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270</v>
      </c>
      <c r="BM129" s="226" t="s">
        <v>2985</v>
      </c>
    </row>
    <row r="130" s="2" customFormat="1" ht="16.5" customHeight="1">
      <c r="A130" s="39"/>
      <c r="B130" s="40"/>
      <c r="C130" s="228" t="s">
        <v>340</v>
      </c>
      <c r="D130" s="228" t="s">
        <v>266</v>
      </c>
      <c r="E130" s="229" t="s">
        <v>2718</v>
      </c>
      <c r="F130" s="230" t="s">
        <v>2719</v>
      </c>
      <c r="G130" s="231" t="s">
        <v>220</v>
      </c>
      <c r="H130" s="232">
        <v>2</v>
      </c>
      <c r="I130" s="233"/>
      <c r="J130" s="234">
        <f>ROUND(I130*H130,2)</f>
        <v>0</v>
      </c>
      <c r="K130" s="230" t="s">
        <v>199</v>
      </c>
      <c r="L130" s="235"/>
      <c r="M130" s="236" t="s">
        <v>44</v>
      </c>
      <c r="N130" s="237"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269</v>
      </c>
      <c r="AT130" s="226" t="s">
        <v>266</v>
      </c>
      <c r="AU130" s="226" t="s">
        <v>89</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270</v>
      </c>
      <c r="BM130" s="226" t="s">
        <v>2986</v>
      </c>
    </row>
    <row r="131" s="2" customFormat="1" ht="16.5" customHeight="1">
      <c r="A131" s="39"/>
      <c r="B131" s="40"/>
      <c r="C131" s="228" t="s">
        <v>346</v>
      </c>
      <c r="D131" s="228" t="s">
        <v>266</v>
      </c>
      <c r="E131" s="229" t="s">
        <v>402</v>
      </c>
      <c r="F131" s="230" t="s">
        <v>403</v>
      </c>
      <c r="G131" s="231" t="s">
        <v>220</v>
      </c>
      <c r="H131" s="232">
        <v>205</v>
      </c>
      <c r="I131" s="233"/>
      <c r="J131" s="234">
        <f>ROUND(I131*H131,2)</f>
        <v>0</v>
      </c>
      <c r="K131" s="230" t="s">
        <v>199</v>
      </c>
      <c r="L131" s="235"/>
      <c r="M131" s="236" t="s">
        <v>44</v>
      </c>
      <c r="N131" s="237" t="s">
        <v>53</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269</v>
      </c>
      <c r="AT131" s="226" t="s">
        <v>266</v>
      </c>
      <c r="AU131" s="226" t="s">
        <v>89</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270</v>
      </c>
      <c r="BM131" s="226" t="s">
        <v>2987</v>
      </c>
    </row>
    <row r="132" s="12" customFormat="1" ht="25.92" customHeight="1">
      <c r="A132" s="12"/>
      <c r="B132" s="199"/>
      <c r="C132" s="200"/>
      <c r="D132" s="201" t="s">
        <v>81</v>
      </c>
      <c r="E132" s="202" t="s">
        <v>2694</v>
      </c>
      <c r="F132" s="202" t="s">
        <v>2695</v>
      </c>
      <c r="G132" s="200"/>
      <c r="H132" s="200"/>
      <c r="I132" s="203"/>
      <c r="J132" s="204">
        <f>BK132</f>
        <v>0</v>
      </c>
      <c r="K132" s="200"/>
      <c r="L132" s="205"/>
      <c r="M132" s="206"/>
      <c r="N132" s="207"/>
      <c r="O132" s="207"/>
      <c r="P132" s="208">
        <f>SUM(P133:P144)</f>
        <v>0</v>
      </c>
      <c r="Q132" s="207"/>
      <c r="R132" s="208">
        <f>SUM(R133:R144)</f>
        <v>0</v>
      </c>
      <c r="S132" s="207"/>
      <c r="T132" s="209">
        <f>SUM(T133:T144)</f>
        <v>0</v>
      </c>
      <c r="U132" s="12"/>
      <c r="V132" s="12"/>
      <c r="W132" s="12"/>
      <c r="X132" s="12"/>
      <c r="Y132" s="12"/>
      <c r="Z132" s="12"/>
      <c r="AA132" s="12"/>
      <c r="AB132" s="12"/>
      <c r="AC132" s="12"/>
      <c r="AD132" s="12"/>
      <c r="AE132" s="12"/>
      <c r="AR132" s="210" t="s">
        <v>89</v>
      </c>
      <c r="AT132" s="211" t="s">
        <v>81</v>
      </c>
      <c r="AU132" s="211" t="s">
        <v>82</v>
      </c>
      <c r="AY132" s="210" t="s">
        <v>192</v>
      </c>
      <c r="BK132" s="212">
        <f>SUM(BK133:BK144)</f>
        <v>0</v>
      </c>
    </row>
    <row r="133" s="2" customFormat="1" ht="16.5" customHeight="1">
      <c r="A133" s="39"/>
      <c r="B133" s="40"/>
      <c r="C133" s="228" t="s">
        <v>350</v>
      </c>
      <c r="D133" s="228" t="s">
        <v>266</v>
      </c>
      <c r="E133" s="229" t="s">
        <v>1151</v>
      </c>
      <c r="F133" s="230" t="s">
        <v>1152</v>
      </c>
      <c r="G133" s="231" t="s">
        <v>198</v>
      </c>
      <c r="H133" s="232">
        <v>50</v>
      </c>
      <c r="I133" s="233"/>
      <c r="J133" s="234">
        <f>ROUND(I133*H133,2)</f>
        <v>0</v>
      </c>
      <c r="K133" s="230" t="s">
        <v>199</v>
      </c>
      <c r="L133" s="235"/>
      <c r="M133" s="236" t="s">
        <v>44</v>
      </c>
      <c r="N133" s="237" t="s">
        <v>53</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269</v>
      </c>
      <c r="AT133" s="226" t="s">
        <v>266</v>
      </c>
      <c r="AU133" s="226" t="s">
        <v>89</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270</v>
      </c>
      <c r="BM133" s="226" t="s">
        <v>2988</v>
      </c>
    </row>
    <row r="134" s="2" customFormat="1" ht="16.5" customHeight="1">
      <c r="A134" s="39"/>
      <c r="B134" s="40"/>
      <c r="C134" s="228" t="s">
        <v>354</v>
      </c>
      <c r="D134" s="228" t="s">
        <v>266</v>
      </c>
      <c r="E134" s="229" t="s">
        <v>1157</v>
      </c>
      <c r="F134" s="230" t="s">
        <v>1158</v>
      </c>
      <c r="G134" s="231" t="s">
        <v>220</v>
      </c>
      <c r="H134" s="232">
        <v>6</v>
      </c>
      <c r="I134" s="233"/>
      <c r="J134" s="234">
        <f>ROUND(I134*H134,2)</f>
        <v>0</v>
      </c>
      <c r="K134" s="230" t="s">
        <v>199</v>
      </c>
      <c r="L134" s="235"/>
      <c r="M134" s="236" t="s">
        <v>44</v>
      </c>
      <c r="N134" s="237" t="s">
        <v>53</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269</v>
      </c>
      <c r="AT134" s="226" t="s">
        <v>266</v>
      </c>
      <c r="AU134" s="226" t="s">
        <v>89</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270</v>
      </c>
      <c r="BM134" s="226" t="s">
        <v>2989</v>
      </c>
    </row>
    <row r="135" s="2" customFormat="1" ht="16.5" customHeight="1">
      <c r="A135" s="39"/>
      <c r="B135" s="40"/>
      <c r="C135" s="228" t="s">
        <v>358</v>
      </c>
      <c r="D135" s="228" t="s">
        <v>266</v>
      </c>
      <c r="E135" s="229" t="s">
        <v>1154</v>
      </c>
      <c r="F135" s="230" t="s">
        <v>1155</v>
      </c>
      <c r="G135" s="231" t="s">
        <v>220</v>
      </c>
      <c r="H135" s="232">
        <v>18</v>
      </c>
      <c r="I135" s="233"/>
      <c r="J135" s="234">
        <f>ROUND(I135*H135,2)</f>
        <v>0</v>
      </c>
      <c r="K135" s="230" t="s">
        <v>199</v>
      </c>
      <c r="L135" s="235"/>
      <c r="M135" s="236" t="s">
        <v>44</v>
      </c>
      <c r="N135" s="237"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269</v>
      </c>
      <c r="AT135" s="226" t="s">
        <v>266</v>
      </c>
      <c r="AU135" s="226" t="s">
        <v>89</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270</v>
      </c>
      <c r="BM135" s="226" t="s">
        <v>2990</v>
      </c>
    </row>
    <row r="136" s="2" customFormat="1" ht="16.5" customHeight="1">
      <c r="A136" s="39"/>
      <c r="B136" s="40"/>
      <c r="C136" s="228" t="s">
        <v>362</v>
      </c>
      <c r="D136" s="228" t="s">
        <v>266</v>
      </c>
      <c r="E136" s="229" t="s">
        <v>2701</v>
      </c>
      <c r="F136" s="230" t="s">
        <v>2702</v>
      </c>
      <c r="G136" s="231" t="s">
        <v>220</v>
      </c>
      <c r="H136" s="232">
        <v>6</v>
      </c>
      <c r="I136" s="233"/>
      <c r="J136" s="234">
        <f>ROUND(I136*H136,2)</f>
        <v>0</v>
      </c>
      <c r="K136" s="230" t="s">
        <v>199</v>
      </c>
      <c r="L136" s="235"/>
      <c r="M136" s="236" t="s">
        <v>44</v>
      </c>
      <c r="N136" s="237" t="s">
        <v>53</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269</v>
      </c>
      <c r="AT136" s="226" t="s">
        <v>266</v>
      </c>
      <c r="AU136" s="226" t="s">
        <v>89</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270</v>
      </c>
      <c r="BM136" s="226" t="s">
        <v>2991</v>
      </c>
    </row>
    <row r="137" s="2" customFormat="1" ht="16.5" customHeight="1">
      <c r="A137" s="39"/>
      <c r="B137" s="40"/>
      <c r="C137" s="228" t="s">
        <v>366</v>
      </c>
      <c r="D137" s="228" t="s">
        <v>266</v>
      </c>
      <c r="E137" s="229" t="s">
        <v>2697</v>
      </c>
      <c r="F137" s="230" t="s">
        <v>2698</v>
      </c>
      <c r="G137" s="231" t="s">
        <v>198</v>
      </c>
      <c r="H137" s="232">
        <v>30</v>
      </c>
      <c r="I137" s="233"/>
      <c r="J137" s="234">
        <f>ROUND(I137*H137,2)</f>
        <v>0</v>
      </c>
      <c r="K137" s="230" t="s">
        <v>199</v>
      </c>
      <c r="L137" s="235"/>
      <c r="M137" s="236" t="s">
        <v>44</v>
      </c>
      <c r="N137" s="237" t="s">
        <v>53</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269</v>
      </c>
      <c r="AT137" s="226" t="s">
        <v>266</v>
      </c>
      <c r="AU137" s="226" t="s">
        <v>89</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270</v>
      </c>
      <c r="BM137" s="226" t="s">
        <v>2992</v>
      </c>
    </row>
    <row r="138" s="2" customFormat="1" ht="16.5" customHeight="1">
      <c r="A138" s="39"/>
      <c r="B138" s="40"/>
      <c r="C138" s="228" t="s">
        <v>370</v>
      </c>
      <c r="D138" s="228" t="s">
        <v>266</v>
      </c>
      <c r="E138" s="229" t="s">
        <v>2993</v>
      </c>
      <c r="F138" s="230" t="s">
        <v>2994</v>
      </c>
      <c r="G138" s="231" t="s">
        <v>220</v>
      </c>
      <c r="H138" s="232">
        <v>1</v>
      </c>
      <c r="I138" s="233"/>
      <c r="J138" s="234">
        <f>ROUND(I138*H138,2)</f>
        <v>0</v>
      </c>
      <c r="K138" s="230" t="s">
        <v>199</v>
      </c>
      <c r="L138" s="235"/>
      <c r="M138" s="236" t="s">
        <v>44</v>
      </c>
      <c r="N138" s="237"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269</v>
      </c>
      <c r="AT138" s="226" t="s">
        <v>266</v>
      </c>
      <c r="AU138" s="226" t="s">
        <v>89</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270</v>
      </c>
      <c r="BM138" s="226" t="s">
        <v>2995</v>
      </c>
    </row>
    <row r="139" s="2" customFormat="1" ht="24.15" customHeight="1">
      <c r="A139" s="39"/>
      <c r="B139" s="40"/>
      <c r="C139" s="215" t="s">
        <v>374</v>
      </c>
      <c r="D139" s="215" t="s">
        <v>195</v>
      </c>
      <c r="E139" s="216" t="s">
        <v>2760</v>
      </c>
      <c r="F139" s="217" t="s">
        <v>2761</v>
      </c>
      <c r="G139" s="218" t="s">
        <v>198</v>
      </c>
      <c r="H139" s="219">
        <v>30</v>
      </c>
      <c r="I139" s="220"/>
      <c r="J139" s="221">
        <f>ROUND(I139*H139,2)</f>
        <v>0</v>
      </c>
      <c r="K139" s="217" t="s">
        <v>199</v>
      </c>
      <c r="L139" s="45"/>
      <c r="M139" s="222" t="s">
        <v>44</v>
      </c>
      <c r="N139" s="223" t="s">
        <v>53</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211</v>
      </c>
      <c r="AT139" s="226" t="s">
        <v>195</v>
      </c>
      <c r="AU139" s="226" t="s">
        <v>89</v>
      </c>
      <c r="AY139" s="17" t="s">
        <v>192</v>
      </c>
      <c r="BE139" s="227">
        <f>IF(N139="základní",J139,0)</f>
        <v>0</v>
      </c>
      <c r="BF139" s="227">
        <f>IF(N139="snížená",J139,0)</f>
        <v>0</v>
      </c>
      <c r="BG139" s="227">
        <f>IF(N139="zákl. přenesená",J139,0)</f>
        <v>0</v>
      </c>
      <c r="BH139" s="227">
        <f>IF(N139="sníž. přenesená",J139,0)</f>
        <v>0</v>
      </c>
      <c r="BI139" s="227">
        <f>IF(N139="nulová",J139,0)</f>
        <v>0</v>
      </c>
      <c r="BJ139" s="17" t="s">
        <v>89</v>
      </c>
      <c r="BK139" s="227">
        <f>ROUND(I139*H139,2)</f>
        <v>0</v>
      </c>
      <c r="BL139" s="17" t="s">
        <v>211</v>
      </c>
      <c r="BM139" s="226" t="s">
        <v>2996</v>
      </c>
    </row>
    <row r="140" s="2" customFormat="1" ht="16.5" customHeight="1">
      <c r="A140" s="39"/>
      <c r="B140" s="40"/>
      <c r="C140" s="215" t="s">
        <v>378</v>
      </c>
      <c r="D140" s="215" t="s">
        <v>195</v>
      </c>
      <c r="E140" s="216" t="s">
        <v>2527</v>
      </c>
      <c r="F140" s="217" t="s">
        <v>2528</v>
      </c>
      <c r="G140" s="218" t="s">
        <v>220</v>
      </c>
      <c r="H140" s="219">
        <v>1</v>
      </c>
      <c r="I140" s="220"/>
      <c r="J140" s="221">
        <f>ROUND(I140*H140,2)</f>
        <v>0</v>
      </c>
      <c r="K140" s="217" t="s">
        <v>199</v>
      </c>
      <c r="L140" s="45"/>
      <c r="M140" s="222" t="s">
        <v>44</v>
      </c>
      <c r="N140" s="223" t="s">
        <v>53</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211</v>
      </c>
      <c r="AT140" s="226" t="s">
        <v>195</v>
      </c>
      <c r="AU140" s="226" t="s">
        <v>89</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211</v>
      </c>
      <c r="BM140" s="226" t="s">
        <v>2997</v>
      </c>
    </row>
    <row r="141" s="2" customFormat="1" ht="44.25" customHeight="1">
      <c r="A141" s="39"/>
      <c r="B141" s="40"/>
      <c r="C141" s="215" t="s">
        <v>382</v>
      </c>
      <c r="D141" s="215" t="s">
        <v>195</v>
      </c>
      <c r="E141" s="216" t="s">
        <v>1148</v>
      </c>
      <c r="F141" s="217" t="s">
        <v>1149</v>
      </c>
      <c r="G141" s="218" t="s">
        <v>198</v>
      </c>
      <c r="H141" s="219">
        <v>50</v>
      </c>
      <c r="I141" s="220"/>
      <c r="J141" s="221">
        <f>ROUND(I141*H141,2)</f>
        <v>0</v>
      </c>
      <c r="K141" s="217" t="s">
        <v>199</v>
      </c>
      <c r="L141" s="45"/>
      <c r="M141" s="222" t="s">
        <v>44</v>
      </c>
      <c r="N141" s="223"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200</v>
      </c>
      <c r="AT141" s="226" t="s">
        <v>195</v>
      </c>
      <c r="AU141" s="226" t="s">
        <v>89</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200</v>
      </c>
      <c r="BM141" s="226" t="s">
        <v>2998</v>
      </c>
    </row>
    <row r="142" s="2" customFormat="1" ht="24.15" customHeight="1">
      <c r="A142" s="39"/>
      <c r="B142" s="40"/>
      <c r="C142" s="215" t="s">
        <v>386</v>
      </c>
      <c r="D142" s="215" t="s">
        <v>195</v>
      </c>
      <c r="E142" s="216" t="s">
        <v>1160</v>
      </c>
      <c r="F142" s="217" t="s">
        <v>1161</v>
      </c>
      <c r="G142" s="218" t="s">
        <v>220</v>
      </c>
      <c r="H142" s="219">
        <v>18</v>
      </c>
      <c r="I142" s="220"/>
      <c r="J142" s="221">
        <f>ROUND(I142*H142,2)</f>
        <v>0</v>
      </c>
      <c r="K142" s="217" t="s">
        <v>199</v>
      </c>
      <c r="L142" s="45"/>
      <c r="M142" s="222" t="s">
        <v>44</v>
      </c>
      <c r="N142" s="223" t="s">
        <v>53</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200</v>
      </c>
      <c r="AT142" s="226" t="s">
        <v>195</v>
      </c>
      <c r="AU142" s="226" t="s">
        <v>89</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200</v>
      </c>
      <c r="BM142" s="226" t="s">
        <v>2999</v>
      </c>
    </row>
    <row r="143" s="2" customFormat="1" ht="16.5" customHeight="1">
      <c r="A143" s="39"/>
      <c r="B143" s="40"/>
      <c r="C143" s="215" t="s">
        <v>391</v>
      </c>
      <c r="D143" s="215" t="s">
        <v>195</v>
      </c>
      <c r="E143" s="216" t="s">
        <v>2735</v>
      </c>
      <c r="F143" s="217" t="s">
        <v>2736</v>
      </c>
      <c r="G143" s="218" t="s">
        <v>220</v>
      </c>
      <c r="H143" s="219">
        <v>6</v>
      </c>
      <c r="I143" s="220"/>
      <c r="J143" s="221">
        <f>ROUND(I143*H143,2)</f>
        <v>0</v>
      </c>
      <c r="K143" s="217" t="s">
        <v>199</v>
      </c>
      <c r="L143" s="45"/>
      <c r="M143" s="222" t="s">
        <v>44</v>
      </c>
      <c r="N143" s="223"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200</v>
      </c>
      <c r="AT143" s="226" t="s">
        <v>195</v>
      </c>
      <c r="AU143" s="226" t="s">
        <v>89</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200</v>
      </c>
      <c r="BM143" s="226" t="s">
        <v>3000</v>
      </c>
    </row>
    <row r="144" s="2" customFormat="1" ht="16.5" customHeight="1">
      <c r="A144" s="39"/>
      <c r="B144" s="40"/>
      <c r="C144" s="215" t="s">
        <v>397</v>
      </c>
      <c r="D144" s="215" t="s">
        <v>195</v>
      </c>
      <c r="E144" s="216" t="s">
        <v>2738</v>
      </c>
      <c r="F144" s="217" t="s">
        <v>2739</v>
      </c>
      <c r="G144" s="218" t="s">
        <v>220</v>
      </c>
      <c r="H144" s="219">
        <v>6</v>
      </c>
      <c r="I144" s="220"/>
      <c r="J144" s="221">
        <f>ROUND(I144*H144,2)</f>
        <v>0</v>
      </c>
      <c r="K144" s="217" t="s">
        <v>199</v>
      </c>
      <c r="L144" s="45"/>
      <c r="M144" s="222" t="s">
        <v>44</v>
      </c>
      <c r="N144" s="223" t="s">
        <v>53</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200</v>
      </c>
      <c r="AT144" s="226" t="s">
        <v>195</v>
      </c>
      <c r="AU144" s="226" t="s">
        <v>89</v>
      </c>
      <c r="AY144" s="17" t="s">
        <v>192</v>
      </c>
      <c r="BE144" s="227">
        <f>IF(N144="základní",J144,0)</f>
        <v>0</v>
      </c>
      <c r="BF144" s="227">
        <f>IF(N144="snížená",J144,0)</f>
        <v>0</v>
      </c>
      <c r="BG144" s="227">
        <f>IF(N144="zákl. přenesená",J144,0)</f>
        <v>0</v>
      </c>
      <c r="BH144" s="227">
        <f>IF(N144="sníž. přenesená",J144,0)</f>
        <v>0</v>
      </c>
      <c r="BI144" s="227">
        <f>IF(N144="nulová",J144,0)</f>
        <v>0</v>
      </c>
      <c r="BJ144" s="17" t="s">
        <v>89</v>
      </c>
      <c r="BK144" s="227">
        <f>ROUND(I144*H144,2)</f>
        <v>0</v>
      </c>
      <c r="BL144" s="17" t="s">
        <v>200</v>
      </c>
      <c r="BM144" s="226" t="s">
        <v>3001</v>
      </c>
    </row>
    <row r="145" s="12" customFormat="1" ht="25.92" customHeight="1">
      <c r="A145" s="12"/>
      <c r="B145" s="199"/>
      <c r="C145" s="200"/>
      <c r="D145" s="201" t="s">
        <v>81</v>
      </c>
      <c r="E145" s="202" t="s">
        <v>2722</v>
      </c>
      <c r="F145" s="202" t="s">
        <v>2490</v>
      </c>
      <c r="G145" s="200"/>
      <c r="H145" s="200"/>
      <c r="I145" s="203"/>
      <c r="J145" s="204">
        <f>BK145</f>
        <v>0</v>
      </c>
      <c r="K145" s="200"/>
      <c r="L145" s="205"/>
      <c r="M145" s="206"/>
      <c r="N145" s="207"/>
      <c r="O145" s="207"/>
      <c r="P145" s="208">
        <f>P146+P150+P160</f>
        <v>0</v>
      </c>
      <c r="Q145" s="207"/>
      <c r="R145" s="208">
        <f>R146+R150+R160</f>
        <v>0</v>
      </c>
      <c r="S145" s="207"/>
      <c r="T145" s="209">
        <f>T146+T150+T160</f>
        <v>0</v>
      </c>
      <c r="U145" s="12"/>
      <c r="V145" s="12"/>
      <c r="W145" s="12"/>
      <c r="X145" s="12"/>
      <c r="Y145" s="12"/>
      <c r="Z145" s="12"/>
      <c r="AA145" s="12"/>
      <c r="AB145" s="12"/>
      <c r="AC145" s="12"/>
      <c r="AD145" s="12"/>
      <c r="AE145" s="12"/>
      <c r="AR145" s="210" t="s">
        <v>89</v>
      </c>
      <c r="AT145" s="211" t="s">
        <v>81</v>
      </c>
      <c r="AU145" s="211" t="s">
        <v>82</v>
      </c>
      <c r="AY145" s="210" t="s">
        <v>192</v>
      </c>
      <c r="BK145" s="212">
        <f>BK146+BK150+BK160</f>
        <v>0</v>
      </c>
    </row>
    <row r="146" s="12" customFormat="1" ht="22.8" customHeight="1">
      <c r="A146" s="12"/>
      <c r="B146" s="199"/>
      <c r="C146" s="200"/>
      <c r="D146" s="201" t="s">
        <v>81</v>
      </c>
      <c r="E146" s="213" t="s">
        <v>2491</v>
      </c>
      <c r="F146" s="213" t="s">
        <v>3002</v>
      </c>
      <c r="G146" s="200"/>
      <c r="H146" s="200"/>
      <c r="I146" s="203"/>
      <c r="J146" s="214">
        <f>BK146</f>
        <v>0</v>
      </c>
      <c r="K146" s="200"/>
      <c r="L146" s="205"/>
      <c r="M146" s="206"/>
      <c r="N146" s="207"/>
      <c r="O146" s="207"/>
      <c r="P146" s="208">
        <f>SUM(P147:P149)</f>
        <v>0</v>
      </c>
      <c r="Q146" s="207"/>
      <c r="R146" s="208">
        <f>SUM(R147:R149)</f>
        <v>0</v>
      </c>
      <c r="S146" s="207"/>
      <c r="T146" s="209">
        <f>SUM(T147:T149)</f>
        <v>0</v>
      </c>
      <c r="U146" s="12"/>
      <c r="V146" s="12"/>
      <c r="W146" s="12"/>
      <c r="X146" s="12"/>
      <c r="Y146" s="12"/>
      <c r="Z146" s="12"/>
      <c r="AA146" s="12"/>
      <c r="AB146" s="12"/>
      <c r="AC146" s="12"/>
      <c r="AD146" s="12"/>
      <c r="AE146" s="12"/>
      <c r="AR146" s="210" t="s">
        <v>89</v>
      </c>
      <c r="AT146" s="211" t="s">
        <v>81</v>
      </c>
      <c r="AU146" s="211" t="s">
        <v>89</v>
      </c>
      <c r="AY146" s="210" t="s">
        <v>192</v>
      </c>
      <c r="BK146" s="212">
        <f>SUM(BK147:BK149)</f>
        <v>0</v>
      </c>
    </row>
    <row r="147" s="2" customFormat="1" ht="16.5" customHeight="1">
      <c r="A147" s="39"/>
      <c r="B147" s="40"/>
      <c r="C147" s="215" t="s">
        <v>401</v>
      </c>
      <c r="D147" s="215" t="s">
        <v>195</v>
      </c>
      <c r="E147" s="216" t="s">
        <v>2723</v>
      </c>
      <c r="F147" s="217" t="s">
        <v>2724</v>
      </c>
      <c r="G147" s="218" t="s">
        <v>198</v>
      </c>
      <c r="H147" s="219">
        <v>410</v>
      </c>
      <c r="I147" s="220"/>
      <c r="J147" s="221">
        <f>ROUND(I147*H147,2)</f>
        <v>0</v>
      </c>
      <c r="K147" s="217" t="s">
        <v>199</v>
      </c>
      <c r="L147" s="45"/>
      <c r="M147" s="222" t="s">
        <v>44</v>
      </c>
      <c r="N147" s="223" t="s">
        <v>53</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89</v>
      </c>
      <c r="AT147" s="226" t="s">
        <v>195</v>
      </c>
      <c r="AU147" s="226" t="s">
        <v>91</v>
      </c>
      <c r="AY147" s="17" t="s">
        <v>192</v>
      </c>
      <c r="BE147" s="227">
        <f>IF(N147="základní",J147,0)</f>
        <v>0</v>
      </c>
      <c r="BF147" s="227">
        <f>IF(N147="snížená",J147,0)</f>
        <v>0</v>
      </c>
      <c r="BG147" s="227">
        <f>IF(N147="zákl. přenesená",J147,0)</f>
        <v>0</v>
      </c>
      <c r="BH147" s="227">
        <f>IF(N147="sníž. přenesená",J147,0)</f>
        <v>0</v>
      </c>
      <c r="BI147" s="227">
        <f>IF(N147="nulová",J147,0)</f>
        <v>0</v>
      </c>
      <c r="BJ147" s="17" t="s">
        <v>89</v>
      </c>
      <c r="BK147" s="227">
        <f>ROUND(I147*H147,2)</f>
        <v>0</v>
      </c>
      <c r="BL147" s="17" t="s">
        <v>89</v>
      </c>
      <c r="BM147" s="226" t="s">
        <v>3003</v>
      </c>
    </row>
    <row r="148" s="2" customFormat="1">
      <c r="A148" s="39"/>
      <c r="B148" s="40"/>
      <c r="C148" s="41"/>
      <c r="D148" s="238" t="s">
        <v>478</v>
      </c>
      <c r="E148" s="41"/>
      <c r="F148" s="239" t="s">
        <v>2726</v>
      </c>
      <c r="G148" s="41"/>
      <c r="H148" s="41"/>
      <c r="I148" s="240"/>
      <c r="J148" s="41"/>
      <c r="K148" s="41"/>
      <c r="L148" s="45"/>
      <c r="M148" s="241"/>
      <c r="N148" s="242"/>
      <c r="O148" s="85"/>
      <c r="P148" s="85"/>
      <c r="Q148" s="85"/>
      <c r="R148" s="85"/>
      <c r="S148" s="85"/>
      <c r="T148" s="86"/>
      <c r="U148" s="39"/>
      <c r="V148" s="39"/>
      <c r="W148" s="39"/>
      <c r="X148" s="39"/>
      <c r="Y148" s="39"/>
      <c r="Z148" s="39"/>
      <c r="AA148" s="39"/>
      <c r="AB148" s="39"/>
      <c r="AC148" s="39"/>
      <c r="AD148" s="39"/>
      <c r="AE148" s="39"/>
      <c r="AT148" s="17" t="s">
        <v>478</v>
      </c>
      <c r="AU148" s="17" t="s">
        <v>91</v>
      </c>
    </row>
    <row r="149" s="2" customFormat="1" ht="16.5" customHeight="1">
      <c r="A149" s="39"/>
      <c r="B149" s="40"/>
      <c r="C149" s="215" t="s">
        <v>405</v>
      </c>
      <c r="D149" s="215" t="s">
        <v>195</v>
      </c>
      <c r="E149" s="216" t="s">
        <v>2727</v>
      </c>
      <c r="F149" s="217" t="s">
        <v>2728</v>
      </c>
      <c r="G149" s="218" t="s">
        <v>198</v>
      </c>
      <c r="H149" s="219">
        <v>410</v>
      </c>
      <c r="I149" s="220"/>
      <c r="J149" s="221">
        <f>ROUND(I149*H149,2)</f>
        <v>0</v>
      </c>
      <c r="K149" s="217" t="s">
        <v>199</v>
      </c>
      <c r="L149" s="45"/>
      <c r="M149" s="222" t="s">
        <v>44</v>
      </c>
      <c r="N149" s="223" t="s">
        <v>53</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89</v>
      </c>
      <c r="AT149" s="226" t="s">
        <v>195</v>
      </c>
      <c r="AU149" s="226" t="s">
        <v>91</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89</v>
      </c>
      <c r="BM149" s="226" t="s">
        <v>3004</v>
      </c>
    </row>
    <row r="150" s="12" customFormat="1" ht="22.8" customHeight="1">
      <c r="A150" s="12"/>
      <c r="B150" s="199"/>
      <c r="C150" s="200"/>
      <c r="D150" s="201" t="s">
        <v>81</v>
      </c>
      <c r="E150" s="213" t="s">
        <v>2548</v>
      </c>
      <c r="F150" s="213" t="s">
        <v>3005</v>
      </c>
      <c r="G150" s="200"/>
      <c r="H150" s="200"/>
      <c r="I150" s="203"/>
      <c r="J150" s="214">
        <f>BK150</f>
        <v>0</v>
      </c>
      <c r="K150" s="200"/>
      <c r="L150" s="205"/>
      <c r="M150" s="206"/>
      <c r="N150" s="207"/>
      <c r="O150" s="207"/>
      <c r="P150" s="208">
        <f>SUM(P151:P159)</f>
        <v>0</v>
      </c>
      <c r="Q150" s="207"/>
      <c r="R150" s="208">
        <f>SUM(R151:R159)</f>
        <v>0</v>
      </c>
      <c r="S150" s="207"/>
      <c r="T150" s="209">
        <f>SUM(T151:T159)</f>
        <v>0</v>
      </c>
      <c r="U150" s="12"/>
      <c r="V150" s="12"/>
      <c r="W150" s="12"/>
      <c r="X150" s="12"/>
      <c r="Y150" s="12"/>
      <c r="Z150" s="12"/>
      <c r="AA150" s="12"/>
      <c r="AB150" s="12"/>
      <c r="AC150" s="12"/>
      <c r="AD150" s="12"/>
      <c r="AE150" s="12"/>
      <c r="AR150" s="210" t="s">
        <v>89</v>
      </c>
      <c r="AT150" s="211" t="s">
        <v>81</v>
      </c>
      <c r="AU150" s="211" t="s">
        <v>89</v>
      </c>
      <c r="AY150" s="210" t="s">
        <v>192</v>
      </c>
      <c r="BK150" s="212">
        <f>SUM(BK151:BK159)</f>
        <v>0</v>
      </c>
    </row>
    <row r="151" s="2" customFormat="1" ht="21.75" customHeight="1">
      <c r="A151" s="39"/>
      <c r="B151" s="40"/>
      <c r="C151" s="215" t="s">
        <v>409</v>
      </c>
      <c r="D151" s="215" t="s">
        <v>195</v>
      </c>
      <c r="E151" s="216" t="s">
        <v>202</v>
      </c>
      <c r="F151" s="217" t="s">
        <v>203</v>
      </c>
      <c r="G151" s="218" t="s">
        <v>198</v>
      </c>
      <c r="H151" s="219">
        <v>100</v>
      </c>
      <c r="I151" s="220"/>
      <c r="J151" s="221">
        <f>ROUND(I151*H151,2)</f>
        <v>0</v>
      </c>
      <c r="K151" s="217" t="s">
        <v>199</v>
      </c>
      <c r="L151" s="45"/>
      <c r="M151" s="222" t="s">
        <v>44</v>
      </c>
      <c r="N151" s="223" t="s">
        <v>53</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200</v>
      </c>
      <c r="AT151" s="226" t="s">
        <v>195</v>
      </c>
      <c r="AU151" s="226" t="s">
        <v>91</v>
      </c>
      <c r="AY151" s="17" t="s">
        <v>192</v>
      </c>
      <c r="BE151" s="227">
        <f>IF(N151="základní",J151,0)</f>
        <v>0</v>
      </c>
      <c r="BF151" s="227">
        <f>IF(N151="snížená",J151,0)</f>
        <v>0</v>
      </c>
      <c r="BG151" s="227">
        <f>IF(N151="zákl. přenesená",J151,0)</f>
        <v>0</v>
      </c>
      <c r="BH151" s="227">
        <f>IF(N151="sníž. přenesená",J151,0)</f>
        <v>0</v>
      </c>
      <c r="BI151" s="227">
        <f>IF(N151="nulová",J151,0)</f>
        <v>0</v>
      </c>
      <c r="BJ151" s="17" t="s">
        <v>89</v>
      </c>
      <c r="BK151" s="227">
        <f>ROUND(I151*H151,2)</f>
        <v>0</v>
      </c>
      <c r="BL151" s="17" t="s">
        <v>200</v>
      </c>
      <c r="BM151" s="226" t="s">
        <v>3006</v>
      </c>
    </row>
    <row r="152" s="2" customFormat="1" ht="21.75" customHeight="1">
      <c r="A152" s="39"/>
      <c r="B152" s="40"/>
      <c r="C152" s="215" t="s">
        <v>413</v>
      </c>
      <c r="D152" s="215" t="s">
        <v>195</v>
      </c>
      <c r="E152" s="216" t="s">
        <v>2741</v>
      </c>
      <c r="F152" s="217" t="s">
        <v>2742</v>
      </c>
      <c r="G152" s="218" t="s">
        <v>198</v>
      </c>
      <c r="H152" s="219">
        <v>10</v>
      </c>
      <c r="I152" s="220"/>
      <c r="J152" s="221">
        <f>ROUND(I152*H152,2)</f>
        <v>0</v>
      </c>
      <c r="K152" s="217" t="s">
        <v>199</v>
      </c>
      <c r="L152" s="45"/>
      <c r="M152" s="222" t="s">
        <v>44</v>
      </c>
      <c r="N152" s="223" t="s">
        <v>53</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200</v>
      </c>
      <c r="AT152" s="226" t="s">
        <v>195</v>
      </c>
      <c r="AU152" s="226" t="s">
        <v>91</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200</v>
      </c>
      <c r="BM152" s="226" t="s">
        <v>3007</v>
      </c>
    </row>
    <row r="153" s="2" customFormat="1" ht="21.75" customHeight="1">
      <c r="A153" s="39"/>
      <c r="B153" s="40"/>
      <c r="C153" s="215" t="s">
        <v>417</v>
      </c>
      <c r="D153" s="215" t="s">
        <v>195</v>
      </c>
      <c r="E153" s="216" t="s">
        <v>2748</v>
      </c>
      <c r="F153" s="217" t="s">
        <v>2749</v>
      </c>
      <c r="G153" s="218" t="s">
        <v>198</v>
      </c>
      <c r="H153" s="219">
        <v>430</v>
      </c>
      <c r="I153" s="220"/>
      <c r="J153" s="221">
        <f>ROUND(I153*H153,2)</f>
        <v>0</v>
      </c>
      <c r="K153" s="217" t="s">
        <v>199</v>
      </c>
      <c r="L153" s="45"/>
      <c r="M153" s="222" t="s">
        <v>44</v>
      </c>
      <c r="N153" s="223" t="s">
        <v>53</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200</v>
      </c>
      <c r="AT153" s="226" t="s">
        <v>195</v>
      </c>
      <c r="AU153" s="226" t="s">
        <v>91</v>
      </c>
      <c r="AY153" s="17" t="s">
        <v>192</v>
      </c>
      <c r="BE153" s="227">
        <f>IF(N153="základní",J153,0)</f>
        <v>0</v>
      </c>
      <c r="BF153" s="227">
        <f>IF(N153="snížená",J153,0)</f>
        <v>0</v>
      </c>
      <c r="BG153" s="227">
        <f>IF(N153="zákl. přenesená",J153,0)</f>
        <v>0</v>
      </c>
      <c r="BH153" s="227">
        <f>IF(N153="sníž. přenesená",J153,0)</f>
        <v>0</v>
      </c>
      <c r="BI153" s="227">
        <f>IF(N153="nulová",J153,0)</f>
        <v>0</v>
      </c>
      <c r="BJ153" s="17" t="s">
        <v>89</v>
      </c>
      <c r="BK153" s="227">
        <f>ROUND(I153*H153,2)</f>
        <v>0</v>
      </c>
      <c r="BL153" s="17" t="s">
        <v>200</v>
      </c>
      <c r="BM153" s="226" t="s">
        <v>3008</v>
      </c>
    </row>
    <row r="154" s="2" customFormat="1" ht="44.25" customHeight="1">
      <c r="A154" s="39"/>
      <c r="B154" s="40"/>
      <c r="C154" s="215" t="s">
        <v>421</v>
      </c>
      <c r="D154" s="215" t="s">
        <v>195</v>
      </c>
      <c r="E154" s="216" t="s">
        <v>2536</v>
      </c>
      <c r="F154" s="217" t="s">
        <v>2537</v>
      </c>
      <c r="G154" s="218" t="s">
        <v>220</v>
      </c>
      <c r="H154" s="219">
        <v>4</v>
      </c>
      <c r="I154" s="220"/>
      <c r="J154" s="221">
        <f>ROUND(I154*H154,2)</f>
        <v>0</v>
      </c>
      <c r="K154" s="217" t="s">
        <v>199</v>
      </c>
      <c r="L154" s="45"/>
      <c r="M154" s="222" t="s">
        <v>44</v>
      </c>
      <c r="N154" s="223" t="s">
        <v>53</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211</v>
      </c>
      <c r="AT154" s="226" t="s">
        <v>195</v>
      </c>
      <c r="AU154" s="226" t="s">
        <v>91</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211</v>
      </c>
      <c r="BM154" s="226" t="s">
        <v>3009</v>
      </c>
    </row>
    <row r="155" s="2" customFormat="1" ht="44.25" customHeight="1">
      <c r="A155" s="39"/>
      <c r="B155" s="40"/>
      <c r="C155" s="215" t="s">
        <v>425</v>
      </c>
      <c r="D155" s="215" t="s">
        <v>195</v>
      </c>
      <c r="E155" s="216" t="s">
        <v>2753</v>
      </c>
      <c r="F155" s="217" t="s">
        <v>2754</v>
      </c>
      <c r="G155" s="218" t="s">
        <v>220</v>
      </c>
      <c r="H155" s="219">
        <v>2</v>
      </c>
      <c r="I155" s="220"/>
      <c r="J155" s="221">
        <f>ROUND(I155*H155,2)</f>
        <v>0</v>
      </c>
      <c r="K155" s="217" t="s">
        <v>199</v>
      </c>
      <c r="L155" s="45"/>
      <c r="M155" s="222" t="s">
        <v>44</v>
      </c>
      <c r="N155" s="223" t="s">
        <v>53</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211</v>
      </c>
      <c r="AT155" s="226" t="s">
        <v>195</v>
      </c>
      <c r="AU155" s="226" t="s">
        <v>91</v>
      </c>
      <c r="AY155" s="17" t="s">
        <v>192</v>
      </c>
      <c r="BE155" s="227">
        <f>IF(N155="základní",J155,0)</f>
        <v>0</v>
      </c>
      <c r="BF155" s="227">
        <f>IF(N155="snížená",J155,0)</f>
        <v>0</v>
      </c>
      <c r="BG155" s="227">
        <f>IF(N155="zákl. přenesená",J155,0)</f>
        <v>0</v>
      </c>
      <c r="BH155" s="227">
        <f>IF(N155="sníž. přenesená",J155,0)</f>
        <v>0</v>
      </c>
      <c r="BI155" s="227">
        <f>IF(N155="nulová",J155,0)</f>
        <v>0</v>
      </c>
      <c r="BJ155" s="17" t="s">
        <v>89</v>
      </c>
      <c r="BK155" s="227">
        <f>ROUND(I155*H155,2)</f>
        <v>0</v>
      </c>
      <c r="BL155" s="17" t="s">
        <v>211</v>
      </c>
      <c r="BM155" s="226" t="s">
        <v>3010</v>
      </c>
    </row>
    <row r="156" s="2" customFormat="1" ht="44.25" customHeight="1">
      <c r="A156" s="39"/>
      <c r="B156" s="40"/>
      <c r="C156" s="215" t="s">
        <v>431</v>
      </c>
      <c r="D156" s="215" t="s">
        <v>195</v>
      </c>
      <c r="E156" s="216" t="s">
        <v>2756</v>
      </c>
      <c r="F156" s="217" t="s">
        <v>2757</v>
      </c>
      <c r="G156" s="218" t="s">
        <v>220</v>
      </c>
      <c r="H156" s="219">
        <v>6</v>
      </c>
      <c r="I156" s="220"/>
      <c r="J156" s="221">
        <f>ROUND(I156*H156,2)</f>
        <v>0</v>
      </c>
      <c r="K156" s="217" t="s">
        <v>199</v>
      </c>
      <c r="L156" s="45"/>
      <c r="M156" s="222" t="s">
        <v>44</v>
      </c>
      <c r="N156" s="223" t="s">
        <v>53</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211</v>
      </c>
      <c r="AT156" s="226" t="s">
        <v>195</v>
      </c>
      <c r="AU156" s="226" t="s">
        <v>91</v>
      </c>
      <c r="AY156" s="17" t="s">
        <v>192</v>
      </c>
      <c r="BE156" s="227">
        <f>IF(N156="základní",J156,0)</f>
        <v>0</v>
      </c>
      <c r="BF156" s="227">
        <f>IF(N156="snížená",J156,0)</f>
        <v>0</v>
      </c>
      <c r="BG156" s="227">
        <f>IF(N156="zákl. přenesená",J156,0)</f>
        <v>0</v>
      </c>
      <c r="BH156" s="227">
        <f>IF(N156="sníž. přenesená",J156,0)</f>
        <v>0</v>
      </c>
      <c r="BI156" s="227">
        <f>IF(N156="nulová",J156,0)</f>
        <v>0</v>
      </c>
      <c r="BJ156" s="17" t="s">
        <v>89</v>
      </c>
      <c r="BK156" s="227">
        <f>ROUND(I156*H156,2)</f>
        <v>0</v>
      </c>
      <c r="BL156" s="17" t="s">
        <v>211</v>
      </c>
      <c r="BM156" s="226" t="s">
        <v>3011</v>
      </c>
    </row>
    <row r="157" s="2" customFormat="1" ht="24.15" customHeight="1">
      <c r="A157" s="39"/>
      <c r="B157" s="40"/>
      <c r="C157" s="215" t="s">
        <v>435</v>
      </c>
      <c r="D157" s="215" t="s">
        <v>195</v>
      </c>
      <c r="E157" s="216" t="s">
        <v>3012</v>
      </c>
      <c r="F157" s="217" t="s">
        <v>3013</v>
      </c>
      <c r="G157" s="218" t="s">
        <v>1251</v>
      </c>
      <c r="H157" s="219">
        <v>0.5</v>
      </c>
      <c r="I157" s="220"/>
      <c r="J157" s="221">
        <f>ROUND(I157*H157,2)</f>
        <v>0</v>
      </c>
      <c r="K157" s="217" t="s">
        <v>199</v>
      </c>
      <c r="L157" s="45"/>
      <c r="M157" s="222" t="s">
        <v>44</v>
      </c>
      <c r="N157" s="223" t="s">
        <v>53</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200</v>
      </c>
      <c r="AT157" s="226" t="s">
        <v>195</v>
      </c>
      <c r="AU157" s="226" t="s">
        <v>91</v>
      </c>
      <c r="AY157" s="17" t="s">
        <v>192</v>
      </c>
      <c r="BE157" s="227">
        <f>IF(N157="základní",J157,0)</f>
        <v>0</v>
      </c>
      <c r="BF157" s="227">
        <f>IF(N157="snížená",J157,0)</f>
        <v>0</v>
      </c>
      <c r="BG157" s="227">
        <f>IF(N157="zákl. přenesená",J157,0)</f>
        <v>0</v>
      </c>
      <c r="BH157" s="227">
        <f>IF(N157="sníž. přenesená",J157,0)</f>
        <v>0</v>
      </c>
      <c r="BI157" s="227">
        <f>IF(N157="nulová",J157,0)</f>
        <v>0</v>
      </c>
      <c r="BJ157" s="17" t="s">
        <v>89</v>
      </c>
      <c r="BK157" s="227">
        <f>ROUND(I157*H157,2)</f>
        <v>0</v>
      </c>
      <c r="BL157" s="17" t="s">
        <v>200</v>
      </c>
      <c r="BM157" s="226" t="s">
        <v>3014</v>
      </c>
    </row>
    <row r="158" s="2" customFormat="1" ht="16.5" customHeight="1">
      <c r="A158" s="39"/>
      <c r="B158" s="40"/>
      <c r="C158" s="215" t="s">
        <v>441</v>
      </c>
      <c r="D158" s="215" t="s">
        <v>195</v>
      </c>
      <c r="E158" s="216" t="s">
        <v>2730</v>
      </c>
      <c r="F158" s="217" t="s">
        <v>2731</v>
      </c>
      <c r="G158" s="218" t="s">
        <v>198</v>
      </c>
      <c r="H158" s="219">
        <v>50</v>
      </c>
      <c r="I158" s="220"/>
      <c r="J158" s="221">
        <f>ROUND(I158*H158,2)</f>
        <v>0</v>
      </c>
      <c r="K158" s="217" t="s">
        <v>199</v>
      </c>
      <c r="L158" s="45"/>
      <c r="M158" s="222" t="s">
        <v>44</v>
      </c>
      <c r="N158" s="223" t="s">
        <v>53</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211</v>
      </c>
      <c r="AT158" s="226" t="s">
        <v>195</v>
      </c>
      <c r="AU158" s="226" t="s">
        <v>91</v>
      </c>
      <c r="AY158" s="17" t="s">
        <v>192</v>
      </c>
      <c r="BE158" s="227">
        <f>IF(N158="základní",J158,0)</f>
        <v>0</v>
      </c>
      <c r="BF158" s="227">
        <f>IF(N158="snížená",J158,0)</f>
        <v>0</v>
      </c>
      <c r="BG158" s="227">
        <f>IF(N158="zákl. přenesená",J158,0)</f>
        <v>0</v>
      </c>
      <c r="BH158" s="227">
        <f>IF(N158="sníž. přenesená",J158,0)</f>
        <v>0</v>
      </c>
      <c r="BI158" s="227">
        <f>IF(N158="nulová",J158,0)</f>
        <v>0</v>
      </c>
      <c r="BJ158" s="17" t="s">
        <v>89</v>
      </c>
      <c r="BK158" s="227">
        <f>ROUND(I158*H158,2)</f>
        <v>0</v>
      </c>
      <c r="BL158" s="17" t="s">
        <v>211</v>
      </c>
      <c r="BM158" s="226" t="s">
        <v>3015</v>
      </c>
    </row>
    <row r="159" s="2" customFormat="1">
      <c r="A159" s="39"/>
      <c r="B159" s="40"/>
      <c r="C159" s="41"/>
      <c r="D159" s="238" t="s">
        <v>478</v>
      </c>
      <c r="E159" s="41"/>
      <c r="F159" s="239" t="s">
        <v>2733</v>
      </c>
      <c r="G159" s="41"/>
      <c r="H159" s="41"/>
      <c r="I159" s="240"/>
      <c r="J159" s="41"/>
      <c r="K159" s="41"/>
      <c r="L159" s="45"/>
      <c r="M159" s="241"/>
      <c r="N159" s="242"/>
      <c r="O159" s="85"/>
      <c r="P159" s="85"/>
      <c r="Q159" s="85"/>
      <c r="R159" s="85"/>
      <c r="S159" s="85"/>
      <c r="T159" s="86"/>
      <c r="U159" s="39"/>
      <c r="V159" s="39"/>
      <c r="W159" s="39"/>
      <c r="X159" s="39"/>
      <c r="Y159" s="39"/>
      <c r="Z159" s="39"/>
      <c r="AA159" s="39"/>
      <c r="AB159" s="39"/>
      <c r="AC159" s="39"/>
      <c r="AD159" s="39"/>
      <c r="AE159" s="39"/>
      <c r="AT159" s="17" t="s">
        <v>478</v>
      </c>
      <c r="AU159" s="17" t="s">
        <v>91</v>
      </c>
    </row>
    <row r="160" s="12" customFormat="1" ht="22.8" customHeight="1">
      <c r="A160" s="12"/>
      <c r="B160" s="199"/>
      <c r="C160" s="200"/>
      <c r="D160" s="201" t="s">
        <v>81</v>
      </c>
      <c r="E160" s="213" t="s">
        <v>2763</v>
      </c>
      <c r="F160" s="213" t="s">
        <v>3016</v>
      </c>
      <c r="G160" s="200"/>
      <c r="H160" s="200"/>
      <c r="I160" s="203"/>
      <c r="J160" s="214">
        <f>BK160</f>
        <v>0</v>
      </c>
      <c r="K160" s="200"/>
      <c r="L160" s="205"/>
      <c r="M160" s="206"/>
      <c r="N160" s="207"/>
      <c r="O160" s="207"/>
      <c r="P160" s="208">
        <f>SUM(P161:P180)</f>
        <v>0</v>
      </c>
      <c r="Q160" s="207"/>
      <c r="R160" s="208">
        <f>SUM(R161:R180)</f>
        <v>0</v>
      </c>
      <c r="S160" s="207"/>
      <c r="T160" s="209">
        <f>SUM(T161:T180)</f>
        <v>0</v>
      </c>
      <c r="U160" s="12"/>
      <c r="V160" s="12"/>
      <c r="W160" s="12"/>
      <c r="X160" s="12"/>
      <c r="Y160" s="12"/>
      <c r="Z160" s="12"/>
      <c r="AA160" s="12"/>
      <c r="AB160" s="12"/>
      <c r="AC160" s="12"/>
      <c r="AD160" s="12"/>
      <c r="AE160" s="12"/>
      <c r="AR160" s="210" t="s">
        <v>89</v>
      </c>
      <c r="AT160" s="211" t="s">
        <v>81</v>
      </c>
      <c r="AU160" s="211" t="s">
        <v>89</v>
      </c>
      <c r="AY160" s="210" t="s">
        <v>192</v>
      </c>
      <c r="BK160" s="212">
        <f>SUM(BK161:BK180)</f>
        <v>0</v>
      </c>
    </row>
    <row r="161" s="2" customFormat="1" ht="44.25" customHeight="1">
      <c r="A161" s="39"/>
      <c r="B161" s="40"/>
      <c r="C161" s="215" t="s">
        <v>445</v>
      </c>
      <c r="D161" s="215" t="s">
        <v>195</v>
      </c>
      <c r="E161" s="216" t="s">
        <v>3017</v>
      </c>
      <c r="F161" s="217" t="s">
        <v>3018</v>
      </c>
      <c r="G161" s="218" t="s">
        <v>220</v>
      </c>
      <c r="H161" s="219">
        <v>2</v>
      </c>
      <c r="I161" s="220"/>
      <c r="J161" s="221">
        <f>ROUND(I161*H161,2)</f>
        <v>0</v>
      </c>
      <c r="K161" s="217" t="s">
        <v>199</v>
      </c>
      <c r="L161" s="45"/>
      <c r="M161" s="222" t="s">
        <v>44</v>
      </c>
      <c r="N161" s="223" t="s">
        <v>53</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200</v>
      </c>
      <c r="AT161" s="226" t="s">
        <v>195</v>
      </c>
      <c r="AU161" s="226" t="s">
        <v>91</v>
      </c>
      <c r="AY161" s="17" t="s">
        <v>192</v>
      </c>
      <c r="BE161" s="227">
        <f>IF(N161="základní",J161,0)</f>
        <v>0</v>
      </c>
      <c r="BF161" s="227">
        <f>IF(N161="snížená",J161,0)</f>
        <v>0</v>
      </c>
      <c r="BG161" s="227">
        <f>IF(N161="zákl. přenesená",J161,0)</f>
        <v>0</v>
      </c>
      <c r="BH161" s="227">
        <f>IF(N161="sníž. přenesená",J161,0)</f>
        <v>0</v>
      </c>
      <c r="BI161" s="227">
        <f>IF(N161="nulová",J161,0)</f>
        <v>0</v>
      </c>
      <c r="BJ161" s="17" t="s">
        <v>89</v>
      </c>
      <c r="BK161" s="227">
        <f>ROUND(I161*H161,2)</f>
        <v>0</v>
      </c>
      <c r="BL161" s="17" t="s">
        <v>200</v>
      </c>
      <c r="BM161" s="226" t="s">
        <v>3019</v>
      </c>
    </row>
    <row r="162" s="2" customFormat="1" ht="24.15" customHeight="1">
      <c r="A162" s="39"/>
      <c r="B162" s="40"/>
      <c r="C162" s="215" t="s">
        <v>449</v>
      </c>
      <c r="D162" s="215" t="s">
        <v>195</v>
      </c>
      <c r="E162" s="216" t="s">
        <v>2493</v>
      </c>
      <c r="F162" s="217" t="s">
        <v>2494</v>
      </c>
      <c r="G162" s="218" t="s">
        <v>220</v>
      </c>
      <c r="H162" s="219">
        <v>1</v>
      </c>
      <c r="I162" s="220"/>
      <c r="J162" s="221">
        <f>ROUND(I162*H162,2)</f>
        <v>0</v>
      </c>
      <c r="K162" s="217" t="s">
        <v>199</v>
      </c>
      <c r="L162" s="45"/>
      <c r="M162" s="222" t="s">
        <v>44</v>
      </c>
      <c r="N162" s="223" t="s">
        <v>53</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200</v>
      </c>
      <c r="AT162" s="226" t="s">
        <v>195</v>
      </c>
      <c r="AU162" s="226" t="s">
        <v>91</v>
      </c>
      <c r="AY162" s="17" t="s">
        <v>192</v>
      </c>
      <c r="BE162" s="227">
        <f>IF(N162="základní",J162,0)</f>
        <v>0</v>
      </c>
      <c r="BF162" s="227">
        <f>IF(N162="snížená",J162,0)</f>
        <v>0</v>
      </c>
      <c r="BG162" s="227">
        <f>IF(N162="zákl. přenesená",J162,0)</f>
        <v>0</v>
      </c>
      <c r="BH162" s="227">
        <f>IF(N162="sníž. přenesená",J162,0)</f>
        <v>0</v>
      </c>
      <c r="BI162" s="227">
        <f>IF(N162="nulová",J162,0)</f>
        <v>0</v>
      </c>
      <c r="BJ162" s="17" t="s">
        <v>89</v>
      </c>
      <c r="BK162" s="227">
        <f>ROUND(I162*H162,2)</f>
        <v>0</v>
      </c>
      <c r="BL162" s="17" t="s">
        <v>200</v>
      </c>
      <c r="BM162" s="226" t="s">
        <v>3020</v>
      </c>
    </row>
    <row r="163" s="2" customFormat="1" ht="24.15" customHeight="1">
      <c r="A163" s="39"/>
      <c r="B163" s="40"/>
      <c r="C163" s="215" t="s">
        <v>453</v>
      </c>
      <c r="D163" s="215" t="s">
        <v>195</v>
      </c>
      <c r="E163" s="216" t="s">
        <v>2557</v>
      </c>
      <c r="F163" s="217" t="s">
        <v>2558</v>
      </c>
      <c r="G163" s="218" t="s">
        <v>220</v>
      </c>
      <c r="H163" s="219">
        <v>4</v>
      </c>
      <c r="I163" s="220"/>
      <c r="J163" s="221">
        <f>ROUND(I163*H163,2)</f>
        <v>0</v>
      </c>
      <c r="K163" s="217" t="s">
        <v>199</v>
      </c>
      <c r="L163" s="45"/>
      <c r="M163" s="222" t="s">
        <v>44</v>
      </c>
      <c r="N163" s="223" t="s">
        <v>53</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200</v>
      </c>
      <c r="AT163" s="226" t="s">
        <v>195</v>
      </c>
      <c r="AU163" s="226" t="s">
        <v>91</v>
      </c>
      <c r="AY163" s="17" t="s">
        <v>192</v>
      </c>
      <c r="BE163" s="227">
        <f>IF(N163="základní",J163,0)</f>
        <v>0</v>
      </c>
      <c r="BF163" s="227">
        <f>IF(N163="snížená",J163,0)</f>
        <v>0</v>
      </c>
      <c r="BG163" s="227">
        <f>IF(N163="zákl. přenesená",J163,0)</f>
        <v>0</v>
      </c>
      <c r="BH163" s="227">
        <f>IF(N163="sníž. přenesená",J163,0)</f>
        <v>0</v>
      </c>
      <c r="BI163" s="227">
        <f>IF(N163="nulová",J163,0)</f>
        <v>0</v>
      </c>
      <c r="BJ163" s="17" t="s">
        <v>89</v>
      </c>
      <c r="BK163" s="227">
        <f>ROUND(I163*H163,2)</f>
        <v>0</v>
      </c>
      <c r="BL163" s="17" t="s">
        <v>200</v>
      </c>
      <c r="BM163" s="226" t="s">
        <v>3021</v>
      </c>
    </row>
    <row r="164" s="2" customFormat="1" ht="24.15" customHeight="1">
      <c r="A164" s="39"/>
      <c r="B164" s="40"/>
      <c r="C164" s="215" t="s">
        <v>457</v>
      </c>
      <c r="D164" s="215" t="s">
        <v>195</v>
      </c>
      <c r="E164" s="216" t="s">
        <v>3022</v>
      </c>
      <c r="F164" s="217" t="s">
        <v>3023</v>
      </c>
      <c r="G164" s="218" t="s">
        <v>220</v>
      </c>
      <c r="H164" s="219">
        <v>2</v>
      </c>
      <c r="I164" s="220"/>
      <c r="J164" s="221">
        <f>ROUND(I164*H164,2)</f>
        <v>0</v>
      </c>
      <c r="K164" s="217" t="s">
        <v>199</v>
      </c>
      <c r="L164" s="45"/>
      <c r="M164" s="222" t="s">
        <v>44</v>
      </c>
      <c r="N164" s="223" t="s">
        <v>53</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200</v>
      </c>
      <c r="AT164" s="226" t="s">
        <v>195</v>
      </c>
      <c r="AU164" s="226" t="s">
        <v>91</v>
      </c>
      <c r="AY164" s="17" t="s">
        <v>192</v>
      </c>
      <c r="BE164" s="227">
        <f>IF(N164="základní",J164,0)</f>
        <v>0</v>
      </c>
      <c r="BF164" s="227">
        <f>IF(N164="snížená",J164,0)</f>
        <v>0</v>
      </c>
      <c r="BG164" s="227">
        <f>IF(N164="zákl. přenesená",J164,0)</f>
        <v>0</v>
      </c>
      <c r="BH164" s="227">
        <f>IF(N164="sníž. přenesená",J164,0)</f>
        <v>0</v>
      </c>
      <c r="BI164" s="227">
        <f>IF(N164="nulová",J164,0)</f>
        <v>0</v>
      </c>
      <c r="BJ164" s="17" t="s">
        <v>89</v>
      </c>
      <c r="BK164" s="227">
        <f>ROUND(I164*H164,2)</f>
        <v>0</v>
      </c>
      <c r="BL164" s="17" t="s">
        <v>200</v>
      </c>
      <c r="BM164" s="226" t="s">
        <v>3024</v>
      </c>
    </row>
    <row r="165" s="2" customFormat="1" ht="16.5" customHeight="1">
      <c r="A165" s="39"/>
      <c r="B165" s="40"/>
      <c r="C165" s="215" t="s">
        <v>270</v>
      </c>
      <c r="D165" s="215" t="s">
        <v>195</v>
      </c>
      <c r="E165" s="216" t="s">
        <v>3025</v>
      </c>
      <c r="F165" s="217" t="s">
        <v>3026</v>
      </c>
      <c r="G165" s="218" t="s">
        <v>220</v>
      </c>
      <c r="H165" s="219">
        <v>1</v>
      </c>
      <c r="I165" s="220"/>
      <c r="J165" s="221">
        <f>ROUND(I165*H165,2)</f>
        <v>0</v>
      </c>
      <c r="K165" s="217" t="s">
        <v>199</v>
      </c>
      <c r="L165" s="45"/>
      <c r="M165" s="222" t="s">
        <v>44</v>
      </c>
      <c r="N165" s="223" t="s">
        <v>53</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200</v>
      </c>
      <c r="AT165" s="226" t="s">
        <v>195</v>
      </c>
      <c r="AU165" s="226" t="s">
        <v>91</v>
      </c>
      <c r="AY165" s="17" t="s">
        <v>192</v>
      </c>
      <c r="BE165" s="227">
        <f>IF(N165="základní",J165,0)</f>
        <v>0</v>
      </c>
      <c r="BF165" s="227">
        <f>IF(N165="snížená",J165,0)</f>
        <v>0</v>
      </c>
      <c r="BG165" s="227">
        <f>IF(N165="zákl. přenesená",J165,0)</f>
        <v>0</v>
      </c>
      <c r="BH165" s="227">
        <f>IF(N165="sníž. přenesená",J165,0)</f>
        <v>0</v>
      </c>
      <c r="BI165" s="227">
        <f>IF(N165="nulová",J165,0)</f>
        <v>0</v>
      </c>
      <c r="BJ165" s="17" t="s">
        <v>89</v>
      </c>
      <c r="BK165" s="227">
        <f>ROUND(I165*H165,2)</f>
        <v>0</v>
      </c>
      <c r="BL165" s="17" t="s">
        <v>200</v>
      </c>
      <c r="BM165" s="226" t="s">
        <v>3027</v>
      </c>
    </row>
    <row r="166" s="2" customFormat="1" ht="16.5" customHeight="1">
      <c r="A166" s="39"/>
      <c r="B166" s="40"/>
      <c r="C166" s="215" t="s">
        <v>466</v>
      </c>
      <c r="D166" s="215" t="s">
        <v>195</v>
      </c>
      <c r="E166" s="216" t="s">
        <v>3028</v>
      </c>
      <c r="F166" s="217" t="s">
        <v>3029</v>
      </c>
      <c r="G166" s="218" t="s">
        <v>220</v>
      </c>
      <c r="H166" s="219">
        <v>3</v>
      </c>
      <c r="I166" s="220"/>
      <c r="J166" s="221">
        <f>ROUND(I166*H166,2)</f>
        <v>0</v>
      </c>
      <c r="K166" s="217" t="s">
        <v>199</v>
      </c>
      <c r="L166" s="45"/>
      <c r="M166" s="222" t="s">
        <v>44</v>
      </c>
      <c r="N166" s="223" t="s">
        <v>53</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200</v>
      </c>
      <c r="AT166" s="226" t="s">
        <v>195</v>
      </c>
      <c r="AU166" s="226" t="s">
        <v>91</v>
      </c>
      <c r="AY166" s="17" t="s">
        <v>192</v>
      </c>
      <c r="BE166" s="227">
        <f>IF(N166="základní",J166,0)</f>
        <v>0</v>
      </c>
      <c r="BF166" s="227">
        <f>IF(N166="snížená",J166,0)</f>
        <v>0</v>
      </c>
      <c r="BG166" s="227">
        <f>IF(N166="zákl. přenesená",J166,0)</f>
        <v>0</v>
      </c>
      <c r="BH166" s="227">
        <f>IF(N166="sníž. přenesená",J166,0)</f>
        <v>0</v>
      </c>
      <c r="BI166" s="227">
        <f>IF(N166="nulová",J166,0)</f>
        <v>0</v>
      </c>
      <c r="BJ166" s="17" t="s">
        <v>89</v>
      </c>
      <c r="BK166" s="227">
        <f>ROUND(I166*H166,2)</f>
        <v>0</v>
      </c>
      <c r="BL166" s="17" t="s">
        <v>200</v>
      </c>
      <c r="BM166" s="226" t="s">
        <v>3030</v>
      </c>
    </row>
    <row r="167" s="2" customFormat="1" ht="21.75" customHeight="1">
      <c r="A167" s="39"/>
      <c r="B167" s="40"/>
      <c r="C167" s="215" t="s">
        <v>470</v>
      </c>
      <c r="D167" s="215" t="s">
        <v>195</v>
      </c>
      <c r="E167" s="216" t="s">
        <v>3031</v>
      </c>
      <c r="F167" s="217" t="s">
        <v>3032</v>
      </c>
      <c r="G167" s="218" t="s">
        <v>220</v>
      </c>
      <c r="H167" s="219">
        <v>1</v>
      </c>
      <c r="I167" s="220"/>
      <c r="J167" s="221">
        <f>ROUND(I167*H167,2)</f>
        <v>0</v>
      </c>
      <c r="K167" s="217" t="s">
        <v>199</v>
      </c>
      <c r="L167" s="45"/>
      <c r="M167" s="222" t="s">
        <v>44</v>
      </c>
      <c r="N167" s="223" t="s">
        <v>53</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200</v>
      </c>
      <c r="AT167" s="226" t="s">
        <v>195</v>
      </c>
      <c r="AU167" s="226" t="s">
        <v>91</v>
      </c>
      <c r="AY167" s="17" t="s">
        <v>192</v>
      </c>
      <c r="BE167" s="227">
        <f>IF(N167="základní",J167,0)</f>
        <v>0</v>
      </c>
      <c r="BF167" s="227">
        <f>IF(N167="snížená",J167,0)</f>
        <v>0</v>
      </c>
      <c r="BG167" s="227">
        <f>IF(N167="zákl. přenesená",J167,0)</f>
        <v>0</v>
      </c>
      <c r="BH167" s="227">
        <f>IF(N167="sníž. přenesená",J167,0)</f>
        <v>0</v>
      </c>
      <c r="BI167" s="227">
        <f>IF(N167="nulová",J167,0)</f>
        <v>0</v>
      </c>
      <c r="BJ167" s="17" t="s">
        <v>89</v>
      </c>
      <c r="BK167" s="227">
        <f>ROUND(I167*H167,2)</f>
        <v>0</v>
      </c>
      <c r="BL167" s="17" t="s">
        <v>200</v>
      </c>
      <c r="BM167" s="226" t="s">
        <v>3033</v>
      </c>
    </row>
    <row r="168" s="2" customFormat="1" ht="21.75" customHeight="1">
      <c r="A168" s="39"/>
      <c r="B168" s="40"/>
      <c r="C168" s="215" t="s">
        <v>474</v>
      </c>
      <c r="D168" s="215" t="s">
        <v>195</v>
      </c>
      <c r="E168" s="216" t="s">
        <v>2575</v>
      </c>
      <c r="F168" s="217" t="s">
        <v>2576</v>
      </c>
      <c r="G168" s="218" t="s">
        <v>220</v>
      </c>
      <c r="H168" s="219">
        <v>2</v>
      </c>
      <c r="I168" s="220"/>
      <c r="J168" s="221">
        <f>ROUND(I168*H168,2)</f>
        <v>0</v>
      </c>
      <c r="K168" s="217" t="s">
        <v>199</v>
      </c>
      <c r="L168" s="45"/>
      <c r="M168" s="222" t="s">
        <v>44</v>
      </c>
      <c r="N168" s="223" t="s">
        <v>53</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200</v>
      </c>
      <c r="AT168" s="226" t="s">
        <v>195</v>
      </c>
      <c r="AU168" s="226" t="s">
        <v>91</v>
      </c>
      <c r="AY168" s="17" t="s">
        <v>192</v>
      </c>
      <c r="BE168" s="227">
        <f>IF(N168="základní",J168,0)</f>
        <v>0</v>
      </c>
      <c r="BF168" s="227">
        <f>IF(N168="snížená",J168,0)</f>
        <v>0</v>
      </c>
      <c r="BG168" s="227">
        <f>IF(N168="zákl. přenesená",J168,0)</f>
        <v>0</v>
      </c>
      <c r="BH168" s="227">
        <f>IF(N168="sníž. přenesená",J168,0)</f>
        <v>0</v>
      </c>
      <c r="BI168" s="227">
        <f>IF(N168="nulová",J168,0)</f>
        <v>0</v>
      </c>
      <c r="BJ168" s="17" t="s">
        <v>89</v>
      </c>
      <c r="BK168" s="227">
        <f>ROUND(I168*H168,2)</f>
        <v>0</v>
      </c>
      <c r="BL168" s="17" t="s">
        <v>200</v>
      </c>
      <c r="BM168" s="226" t="s">
        <v>3034</v>
      </c>
    </row>
    <row r="169" s="2" customFormat="1" ht="21.75" customHeight="1">
      <c r="A169" s="39"/>
      <c r="B169" s="40"/>
      <c r="C169" s="215" t="s">
        <v>480</v>
      </c>
      <c r="D169" s="215" t="s">
        <v>195</v>
      </c>
      <c r="E169" s="216" t="s">
        <v>3035</v>
      </c>
      <c r="F169" s="217" t="s">
        <v>3036</v>
      </c>
      <c r="G169" s="218" t="s">
        <v>220</v>
      </c>
      <c r="H169" s="219">
        <v>6</v>
      </c>
      <c r="I169" s="220"/>
      <c r="J169" s="221">
        <f>ROUND(I169*H169,2)</f>
        <v>0</v>
      </c>
      <c r="K169" s="217" t="s">
        <v>199</v>
      </c>
      <c r="L169" s="45"/>
      <c r="M169" s="222" t="s">
        <v>44</v>
      </c>
      <c r="N169" s="223" t="s">
        <v>53</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200</v>
      </c>
      <c r="AT169" s="226" t="s">
        <v>195</v>
      </c>
      <c r="AU169" s="226" t="s">
        <v>91</v>
      </c>
      <c r="AY169" s="17" t="s">
        <v>192</v>
      </c>
      <c r="BE169" s="227">
        <f>IF(N169="základní",J169,0)</f>
        <v>0</v>
      </c>
      <c r="BF169" s="227">
        <f>IF(N169="snížená",J169,0)</f>
        <v>0</v>
      </c>
      <c r="BG169" s="227">
        <f>IF(N169="zákl. přenesená",J169,0)</f>
        <v>0</v>
      </c>
      <c r="BH169" s="227">
        <f>IF(N169="sníž. přenesená",J169,0)</f>
        <v>0</v>
      </c>
      <c r="BI169" s="227">
        <f>IF(N169="nulová",J169,0)</f>
        <v>0</v>
      </c>
      <c r="BJ169" s="17" t="s">
        <v>89</v>
      </c>
      <c r="BK169" s="227">
        <f>ROUND(I169*H169,2)</f>
        <v>0</v>
      </c>
      <c r="BL169" s="17" t="s">
        <v>200</v>
      </c>
      <c r="BM169" s="226" t="s">
        <v>3037</v>
      </c>
    </row>
    <row r="170" s="2" customFormat="1" ht="21.75" customHeight="1">
      <c r="A170" s="39"/>
      <c r="B170" s="40"/>
      <c r="C170" s="215" t="s">
        <v>484</v>
      </c>
      <c r="D170" s="215" t="s">
        <v>195</v>
      </c>
      <c r="E170" s="216" t="s">
        <v>3038</v>
      </c>
      <c r="F170" s="217" t="s">
        <v>3039</v>
      </c>
      <c r="G170" s="218" t="s">
        <v>220</v>
      </c>
      <c r="H170" s="219">
        <v>6</v>
      </c>
      <c r="I170" s="220"/>
      <c r="J170" s="221">
        <f>ROUND(I170*H170,2)</f>
        <v>0</v>
      </c>
      <c r="K170" s="217" t="s">
        <v>199</v>
      </c>
      <c r="L170" s="45"/>
      <c r="M170" s="222" t="s">
        <v>44</v>
      </c>
      <c r="N170" s="223" t="s">
        <v>53</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200</v>
      </c>
      <c r="AT170" s="226" t="s">
        <v>195</v>
      </c>
      <c r="AU170" s="226" t="s">
        <v>91</v>
      </c>
      <c r="AY170" s="17" t="s">
        <v>192</v>
      </c>
      <c r="BE170" s="227">
        <f>IF(N170="základní",J170,0)</f>
        <v>0</v>
      </c>
      <c r="BF170" s="227">
        <f>IF(N170="snížená",J170,0)</f>
        <v>0</v>
      </c>
      <c r="BG170" s="227">
        <f>IF(N170="zákl. přenesená",J170,0)</f>
        <v>0</v>
      </c>
      <c r="BH170" s="227">
        <f>IF(N170="sníž. přenesená",J170,0)</f>
        <v>0</v>
      </c>
      <c r="BI170" s="227">
        <f>IF(N170="nulová",J170,0)</f>
        <v>0</v>
      </c>
      <c r="BJ170" s="17" t="s">
        <v>89</v>
      </c>
      <c r="BK170" s="227">
        <f>ROUND(I170*H170,2)</f>
        <v>0</v>
      </c>
      <c r="BL170" s="17" t="s">
        <v>200</v>
      </c>
      <c r="BM170" s="226" t="s">
        <v>3040</v>
      </c>
    </row>
    <row r="171" s="2" customFormat="1" ht="21.75" customHeight="1">
      <c r="A171" s="39"/>
      <c r="B171" s="40"/>
      <c r="C171" s="215" t="s">
        <v>489</v>
      </c>
      <c r="D171" s="215" t="s">
        <v>195</v>
      </c>
      <c r="E171" s="216" t="s">
        <v>3041</v>
      </c>
      <c r="F171" s="217" t="s">
        <v>3042</v>
      </c>
      <c r="G171" s="218" t="s">
        <v>220</v>
      </c>
      <c r="H171" s="219">
        <v>15</v>
      </c>
      <c r="I171" s="220"/>
      <c r="J171" s="221">
        <f>ROUND(I171*H171,2)</f>
        <v>0</v>
      </c>
      <c r="K171" s="217" t="s">
        <v>199</v>
      </c>
      <c r="L171" s="45"/>
      <c r="M171" s="222" t="s">
        <v>44</v>
      </c>
      <c r="N171" s="223" t="s">
        <v>53</v>
      </c>
      <c r="O171" s="85"/>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200</v>
      </c>
      <c r="AT171" s="226" t="s">
        <v>195</v>
      </c>
      <c r="AU171" s="226" t="s">
        <v>91</v>
      </c>
      <c r="AY171" s="17" t="s">
        <v>192</v>
      </c>
      <c r="BE171" s="227">
        <f>IF(N171="základní",J171,0)</f>
        <v>0</v>
      </c>
      <c r="BF171" s="227">
        <f>IF(N171="snížená",J171,0)</f>
        <v>0</v>
      </c>
      <c r="BG171" s="227">
        <f>IF(N171="zákl. přenesená",J171,0)</f>
        <v>0</v>
      </c>
      <c r="BH171" s="227">
        <f>IF(N171="sníž. přenesená",J171,0)</f>
        <v>0</v>
      </c>
      <c r="BI171" s="227">
        <f>IF(N171="nulová",J171,0)</f>
        <v>0</v>
      </c>
      <c r="BJ171" s="17" t="s">
        <v>89</v>
      </c>
      <c r="BK171" s="227">
        <f>ROUND(I171*H171,2)</f>
        <v>0</v>
      </c>
      <c r="BL171" s="17" t="s">
        <v>200</v>
      </c>
      <c r="BM171" s="226" t="s">
        <v>3043</v>
      </c>
    </row>
    <row r="172" s="2" customFormat="1" ht="21.75" customHeight="1">
      <c r="A172" s="39"/>
      <c r="B172" s="40"/>
      <c r="C172" s="215" t="s">
        <v>493</v>
      </c>
      <c r="D172" s="215" t="s">
        <v>195</v>
      </c>
      <c r="E172" s="216" t="s">
        <v>3044</v>
      </c>
      <c r="F172" s="217" t="s">
        <v>3045</v>
      </c>
      <c r="G172" s="218" t="s">
        <v>220</v>
      </c>
      <c r="H172" s="219">
        <v>3</v>
      </c>
      <c r="I172" s="220"/>
      <c r="J172" s="221">
        <f>ROUND(I172*H172,2)</f>
        <v>0</v>
      </c>
      <c r="K172" s="217" t="s">
        <v>199</v>
      </c>
      <c r="L172" s="45"/>
      <c r="M172" s="222" t="s">
        <v>44</v>
      </c>
      <c r="N172" s="223" t="s">
        <v>53</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200</v>
      </c>
      <c r="AT172" s="226" t="s">
        <v>195</v>
      </c>
      <c r="AU172" s="226" t="s">
        <v>91</v>
      </c>
      <c r="AY172" s="17" t="s">
        <v>192</v>
      </c>
      <c r="BE172" s="227">
        <f>IF(N172="základní",J172,0)</f>
        <v>0</v>
      </c>
      <c r="BF172" s="227">
        <f>IF(N172="snížená",J172,0)</f>
        <v>0</v>
      </c>
      <c r="BG172" s="227">
        <f>IF(N172="zákl. přenesená",J172,0)</f>
        <v>0</v>
      </c>
      <c r="BH172" s="227">
        <f>IF(N172="sníž. přenesená",J172,0)</f>
        <v>0</v>
      </c>
      <c r="BI172" s="227">
        <f>IF(N172="nulová",J172,0)</f>
        <v>0</v>
      </c>
      <c r="BJ172" s="17" t="s">
        <v>89</v>
      </c>
      <c r="BK172" s="227">
        <f>ROUND(I172*H172,2)</f>
        <v>0</v>
      </c>
      <c r="BL172" s="17" t="s">
        <v>200</v>
      </c>
      <c r="BM172" s="226" t="s">
        <v>3046</v>
      </c>
    </row>
    <row r="173" s="2" customFormat="1" ht="16.5" customHeight="1">
      <c r="A173" s="39"/>
      <c r="B173" s="40"/>
      <c r="C173" s="215" t="s">
        <v>498</v>
      </c>
      <c r="D173" s="215" t="s">
        <v>195</v>
      </c>
      <c r="E173" s="216" t="s">
        <v>2590</v>
      </c>
      <c r="F173" s="217" t="s">
        <v>2591</v>
      </c>
      <c r="G173" s="218" t="s">
        <v>220</v>
      </c>
      <c r="H173" s="219">
        <v>2</v>
      </c>
      <c r="I173" s="220"/>
      <c r="J173" s="221">
        <f>ROUND(I173*H173,2)</f>
        <v>0</v>
      </c>
      <c r="K173" s="217" t="s">
        <v>199</v>
      </c>
      <c r="L173" s="45"/>
      <c r="M173" s="222" t="s">
        <v>44</v>
      </c>
      <c r="N173" s="223" t="s">
        <v>53</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200</v>
      </c>
      <c r="AT173" s="226" t="s">
        <v>195</v>
      </c>
      <c r="AU173" s="226" t="s">
        <v>91</v>
      </c>
      <c r="AY173" s="17" t="s">
        <v>192</v>
      </c>
      <c r="BE173" s="227">
        <f>IF(N173="základní",J173,0)</f>
        <v>0</v>
      </c>
      <c r="BF173" s="227">
        <f>IF(N173="snížená",J173,0)</f>
        <v>0</v>
      </c>
      <c r="BG173" s="227">
        <f>IF(N173="zákl. přenesená",J173,0)</f>
        <v>0</v>
      </c>
      <c r="BH173" s="227">
        <f>IF(N173="sníž. přenesená",J173,0)</f>
        <v>0</v>
      </c>
      <c r="BI173" s="227">
        <f>IF(N173="nulová",J173,0)</f>
        <v>0</v>
      </c>
      <c r="BJ173" s="17" t="s">
        <v>89</v>
      </c>
      <c r="BK173" s="227">
        <f>ROUND(I173*H173,2)</f>
        <v>0</v>
      </c>
      <c r="BL173" s="17" t="s">
        <v>200</v>
      </c>
      <c r="BM173" s="226" t="s">
        <v>3047</v>
      </c>
    </row>
    <row r="174" s="2" customFormat="1" ht="16.5" customHeight="1">
      <c r="A174" s="39"/>
      <c r="B174" s="40"/>
      <c r="C174" s="215" t="s">
        <v>502</v>
      </c>
      <c r="D174" s="215" t="s">
        <v>195</v>
      </c>
      <c r="E174" s="216" t="s">
        <v>507</v>
      </c>
      <c r="F174" s="217" t="s">
        <v>508</v>
      </c>
      <c r="G174" s="218" t="s">
        <v>220</v>
      </c>
      <c r="H174" s="219">
        <v>20</v>
      </c>
      <c r="I174" s="220"/>
      <c r="J174" s="221">
        <f>ROUND(I174*H174,2)</f>
        <v>0</v>
      </c>
      <c r="K174" s="217" t="s">
        <v>199</v>
      </c>
      <c r="L174" s="45"/>
      <c r="M174" s="222" t="s">
        <v>44</v>
      </c>
      <c r="N174" s="223" t="s">
        <v>53</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200</v>
      </c>
      <c r="AT174" s="226" t="s">
        <v>195</v>
      </c>
      <c r="AU174" s="226" t="s">
        <v>91</v>
      </c>
      <c r="AY174" s="17" t="s">
        <v>192</v>
      </c>
      <c r="BE174" s="227">
        <f>IF(N174="základní",J174,0)</f>
        <v>0</v>
      </c>
      <c r="BF174" s="227">
        <f>IF(N174="snížená",J174,0)</f>
        <v>0</v>
      </c>
      <c r="BG174" s="227">
        <f>IF(N174="zákl. přenesená",J174,0)</f>
        <v>0</v>
      </c>
      <c r="BH174" s="227">
        <f>IF(N174="sníž. přenesená",J174,0)</f>
        <v>0</v>
      </c>
      <c r="BI174" s="227">
        <f>IF(N174="nulová",J174,0)</f>
        <v>0</v>
      </c>
      <c r="BJ174" s="17" t="s">
        <v>89</v>
      </c>
      <c r="BK174" s="227">
        <f>ROUND(I174*H174,2)</f>
        <v>0</v>
      </c>
      <c r="BL174" s="17" t="s">
        <v>200</v>
      </c>
      <c r="BM174" s="226" t="s">
        <v>3048</v>
      </c>
    </row>
    <row r="175" s="2" customFormat="1" ht="16.5" customHeight="1">
      <c r="A175" s="39"/>
      <c r="B175" s="40"/>
      <c r="C175" s="215" t="s">
        <v>506</v>
      </c>
      <c r="D175" s="215" t="s">
        <v>195</v>
      </c>
      <c r="E175" s="216" t="s">
        <v>2551</v>
      </c>
      <c r="F175" s="217" t="s">
        <v>2552</v>
      </c>
      <c r="G175" s="218" t="s">
        <v>220</v>
      </c>
      <c r="H175" s="219">
        <v>1</v>
      </c>
      <c r="I175" s="220"/>
      <c r="J175" s="221">
        <f>ROUND(I175*H175,2)</f>
        <v>0</v>
      </c>
      <c r="K175" s="217" t="s">
        <v>199</v>
      </c>
      <c r="L175" s="45"/>
      <c r="M175" s="222" t="s">
        <v>44</v>
      </c>
      <c r="N175" s="223" t="s">
        <v>53</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200</v>
      </c>
      <c r="AT175" s="226" t="s">
        <v>195</v>
      </c>
      <c r="AU175" s="226" t="s">
        <v>91</v>
      </c>
      <c r="AY175" s="17" t="s">
        <v>192</v>
      </c>
      <c r="BE175" s="227">
        <f>IF(N175="základní",J175,0)</f>
        <v>0</v>
      </c>
      <c r="BF175" s="227">
        <f>IF(N175="snížená",J175,0)</f>
        <v>0</v>
      </c>
      <c r="BG175" s="227">
        <f>IF(N175="zákl. přenesená",J175,0)</f>
        <v>0</v>
      </c>
      <c r="BH175" s="227">
        <f>IF(N175="sníž. přenesená",J175,0)</f>
        <v>0</v>
      </c>
      <c r="BI175" s="227">
        <f>IF(N175="nulová",J175,0)</f>
        <v>0</v>
      </c>
      <c r="BJ175" s="17" t="s">
        <v>89</v>
      </c>
      <c r="BK175" s="227">
        <f>ROUND(I175*H175,2)</f>
        <v>0</v>
      </c>
      <c r="BL175" s="17" t="s">
        <v>200</v>
      </c>
      <c r="BM175" s="226" t="s">
        <v>3049</v>
      </c>
    </row>
    <row r="176" s="2" customFormat="1" ht="24.15" customHeight="1">
      <c r="A176" s="39"/>
      <c r="B176" s="40"/>
      <c r="C176" s="215" t="s">
        <v>510</v>
      </c>
      <c r="D176" s="215" t="s">
        <v>195</v>
      </c>
      <c r="E176" s="216" t="s">
        <v>3050</v>
      </c>
      <c r="F176" s="217" t="s">
        <v>3051</v>
      </c>
      <c r="G176" s="218" t="s">
        <v>220</v>
      </c>
      <c r="H176" s="219">
        <v>10</v>
      </c>
      <c r="I176" s="220"/>
      <c r="J176" s="221">
        <f>ROUND(I176*H176,2)</f>
        <v>0</v>
      </c>
      <c r="K176" s="217" t="s">
        <v>199</v>
      </c>
      <c r="L176" s="45"/>
      <c r="M176" s="222" t="s">
        <v>44</v>
      </c>
      <c r="N176" s="223" t="s">
        <v>53</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200</v>
      </c>
      <c r="AT176" s="226" t="s">
        <v>195</v>
      </c>
      <c r="AU176" s="226" t="s">
        <v>91</v>
      </c>
      <c r="AY176" s="17" t="s">
        <v>192</v>
      </c>
      <c r="BE176" s="227">
        <f>IF(N176="základní",J176,0)</f>
        <v>0</v>
      </c>
      <c r="BF176" s="227">
        <f>IF(N176="snížená",J176,0)</f>
        <v>0</v>
      </c>
      <c r="BG176" s="227">
        <f>IF(N176="zákl. přenesená",J176,0)</f>
        <v>0</v>
      </c>
      <c r="BH176" s="227">
        <f>IF(N176="sníž. přenesená",J176,0)</f>
        <v>0</v>
      </c>
      <c r="BI176" s="227">
        <f>IF(N176="nulová",J176,0)</f>
        <v>0</v>
      </c>
      <c r="BJ176" s="17" t="s">
        <v>89</v>
      </c>
      <c r="BK176" s="227">
        <f>ROUND(I176*H176,2)</f>
        <v>0</v>
      </c>
      <c r="BL176" s="17" t="s">
        <v>200</v>
      </c>
      <c r="BM176" s="226" t="s">
        <v>3052</v>
      </c>
    </row>
    <row r="177" s="2" customFormat="1" ht="24.15" customHeight="1">
      <c r="A177" s="39"/>
      <c r="B177" s="40"/>
      <c r="C177" s="215" t="s">
        <v>516</v>
      </c>
      <c r="D177" s="215" t="s">
        <v>195</v>
      </c>
      <c r="E177" s="216" t="s">
        <v>3053</v>
      </c>
      <c r="F177" s="217" t="s">
        <v>3054</v>
      </c>
      <c r="G177" s="218" t="s">
        <v>220</v>
      </c>
      <c r="H177" s="219">
        <v>1</v>
      </c>
      <c r="I177" s="220"/>
      <c r="J177" s="221">
        <f>ROUND(I177*H177,2)</f>
        <v>0</v>
      </c>
      <c r="K177" s="217" t="s">
        <v>199</v>
      </c>
      <c r="L177" s="45"/>
      <c r="M177" s="222" t="s">
        <v>44</v>
      </c>
      <c r="N177" s="223" t="s">
        <v>53</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200</v>
      </c>
      <c r="AT177" s="226" t="s">
        <v>195</v>
      </c>
      <c r="AU177" s="226" t="s">
        <v>91</v>
      </c>
      <c r="AY177" s="17" t="s">
        <v>192</v>
      </c>
      <c r="BE177" s="227">
        <f>IF(N177="základní",J177,0)</f>
        <v>0</v>
      </c>
      <c r="BF177" s="227">
        <f>IF(N177="snížená",J177,0)</f>
        <v>0</v>
      </c>
      <c r="BG177" s="227">
        <f>IF(N177="zákl. přenesená",J177,0)</f>
        <v>0</v>
      </c>
      <c r="BH177" s="227">
        <f>IF(N177="sníž. přenesená",J177,0)</f>
        <v>0</v>
      </c>
      <c r="BI177" s="227">
        <f>IF(N177="nulová",J177,0)</f>
        <v>0</v>
      </c>
      <c r="BJ177" s="17" t="s">
        <v>89</v>
      </c>
      <c r="BK177" s="227">
        <f>ROUND(I177*H177,2)</f>
        <v>0</v>
      </c>
      <c r="BL177" s="17" t="s">
        <v>200</v>
      </c>
      <c r="BM177" s="226" t="s">
        <v>3055</v>
      </c>
    </row>
    <row r="178" s="2" customFormat="1" ht="16.5" customHeight="1">
      <c r="A178" s="39"/>
      <c r="B178" s="40"/>
      <c r="C178" s="215" t="s">
        <v>520</v>
      </c>
      <c r="D178" s="215" t="s">
        <v>195</v>
      </c>
      <c r="E178" s="216" t="s">
        <v>2539</v>
      </c>
      <c r="F178" s="217" t="s">
        <v>2540</v>
      </c>
      <c r="G178" s="218" t="s">
        <v>220</v>
      </c>
      <c r="H178" s="219">
        <v>10</v>
      </c>
      <c r="I178" s="220"/>
      <c r="J178" s="221">
        <f>ROUND(I178*H178,2)</f>
        <v>0</v>
      </c>
      <c r="K178" s="217" t="s">
        <v>199</v>
      </c>
      <c r="L178" s="45"/>
      <c r="M178" s="222" t="s">
        <v>44</v>
      </c>
      <c r="N178" s="223" t="s">
        <v>53</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200</v>
      </c>
      <c r="AT178" s="226" t="s">
        <v>195</v>
      </c>
      <c r="AU178" s="226" t="s">
        <v>91</v>
      </c>
      <c r="AY178" s="17" t="s">
        <v>192</v>
      </c>
      <c r="BE178" s="227">
        <f>IF(N178="základní",J178,0)</f>
        <v>0</v>
      </c>
      <c r="BF178" s="227">
        <f>IF(N178="snížená",J178,0)</f>
        <v>0</v>
      </c>
      <c r="BG178" s="227">
        <f>IF(N178="zákl. přenesená",J178,0)</f>
        <v>0</v>
      </c>
      <c r="BH178" s="227">
        <f>IF(N178="sníž. přenesená",J178,0)</f>
        <v>0</v>
      </c>
      <c r="BI178" s="227">
        <f>IF(N178="nulová",J178,0)</f>
        <v>0</v>
      </c>
      <c r="BJ178" s="17" t="s">
        <v>89</v>
      </c>
      <c r="BK178" s="227">
        <f>ROUND(I178*H178,2)</f>
        <v>0</v>
      </c>
      <c r="BL178" s="17" t="s">
        <v>200</v>
      </c>
      <c r="BM178" s="226" t="s">
        <v>3056</v>
      </c>
    </row>
    <row r="179" s="2" customFormat="1" ht="16.5" customHeight="1">
      <c r="A179" s="39"/>
      <c r="B179" s="40"/>
      <c r="C179" s="215" t="s">
        <v>524</v>
      </c>
      <c r="D179" s="215" t="s">
        <v>195</v>
      </c>
      <c r="E179" s="216" t="s">
        <v>3057</v>
      </c>
      <c r="F179" s="217" t="s">
        <v>3058</v>
      </c>
      <c r="G179" s="218" t="s">
        <v>220</v>
      </c>
      <c r="H179" s="219">
        <v>6</v>
      </c>
      <c r="I179" s="220"/>
      <c r="J179" s="221">
        <f>ROUND(I179*H179,2)</f>
        <v>0</v>
      </c>
      <c r="K179" s="217" t="s">
        <v>199</v>
      </c>
      <c r="L179" s="45"/>
      <c r="M179" s="222" t="s">
        <v>44</v>
      </c>
      <c r="N179" s="223" t="s">
        <v>53</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200</v>
      </c>
      <c r="AT179" s="226" t="s">
        <v>195</v>
      </c>
      <c r="AU179" s="226" t="s">
        <v>91</v>
      </c>
      <c r="AY179" s="17" t="s">
        <v>192</v>
      </c>
      <c r="BE179" s="227">
        <f>IF(N179="základní",J179,0)</f>
        <v>0</v>
      </c>
      <c r="BF179" s="227">
        <f>IF(N179="snížená",J179,0)</f>
        <v>0</v>
      </c>
      <c r="BG179" s="227">
        <f>IF(N179="zákl. přenesená",J179,0)</f>
        <v>0</v>
      </c>
      <c r="BH179" s="227">
        <f>IF(N179="sníž. přenesená",J179,0)</f>
        <v>0</v>
      </c>
      <c r="BI179" s="227">
        <f>IF(N179="nulová",J179,0)</f>
        <v>0</v>
      </c>
      <c r="BJ179" s="17" t="s">
        <v>89</v>
      </c>
      <c r="BK179" s="227">
        <f>ROUND(I179*H179,2)</f>
        <v>0</v>
      </c>
      <c r="BL179" s="17" t="s">
        <v>200</v>
      </c>
      <c r="BM179" s="226" t="s">
        <v>3059</v>
      </c>
    </row>
    <row r="180" s="2" customFormat="1" ht="24.15" customHeight="1">
      <c r="A180" s="39"/>
      <c r="B180" s="40"/>
      <c r="C180" s="215" t="s">
        <v>528</v>
      </c>
      <c r="D180" s="215" t="s">
        <v>195</v>
      </c>
      <c r="E180" s="216" t="s">
        <v>3060</v>
      </c>
      <c r="F180" s="217" t="s">
        <v>3061</v>
      </c>
      <c r="G180" s="218" t="s">
        <v>220</v>
      </c>
      <c r="H180" s="219">
        <v>2</v>
      </c>
      <c r="I180" s="220"/>
      <c r="J180" s="221">
        <f>ROUND(I180*H180,2)</f>
        <v>0</v>
      </c>
      <c r="K180" s="217" t="s">
        <v>199</v>
      </c>
      <c r="L180" s="45"/>
      <c r="M180" s="222" t="s">
        <v>44</v>
      </c>
      <c r="N180" s="223" t="s">
        <v>53</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89</v>
      </c>
      <c r="AT180" s="226" t="s">
        <v>195</v>
      </c>
      <c r="AU180" s="226" t="s">
        <v>91</v>
      </c>
      <c r="AY180" s="17" t="s">
        <v>192</v>
      </c>
      <c r="BE180" s="227">
        <f>IF(N180="základní",J180,0)</f>
        <v>0</v>
      </c>
      <c r="BF180" s="227">
        <f>IF(N180="snížená",J180,0)</f>
        <v>0</v>
      </c>
      <c r="BG180" s="227">
        <f>IF(N180="zákl. přenesená",J180,0)</f>
        <v>0</v>
      </c>
      <c r="BH180" s="227">
        <f>IF(N180="sníž. přenesená",J180,0)</f>
        <v>0</v>
      </c>
      <c r="BI180" s="227">
        <f>IF(N180="nulová",J180,0)</f>
        <v>0</v>
      </c>
      <c r="BJ180" s="17" t="s">
        <v>89</v>
      </c>
      <c r="BK180" s="227">
        <f>ROUND(I180*H180,2)</f>
        <v>0</v>
      </c>
      <c r="BL180" s="17" t="s">
        <v>89</v>
      </c>
      <c r="BM180" s="226" t="s">
        <v>3062</v>
      </c>
    </row>
    <row r="181" s="12" customFormat="1" ht="25.92" customHeight="1">
      <c r="A181" s="12"/>
      <c r="B181" s="199"/>
      <c r="C181" s="200"/>
      <c r="D181" s="201" t="s">
        <v>81</v>
      </c>
      <c r="E181" s="202" t="s">
        <v>1062</v>
      </c>
      <c r="F181" s="202" t="s">
        <v>1063</v>
      </c>
      <c r="G181" s="200"/>
      <c r="H181" s="200"/>
      <c r="I181" s="203"/>
      <c r="J181" s="204">
        <f>BK181</f>
        <v>0</v>
      </c>
      <c r="K181" s="200"/>
      <c r="L181" s="205"/>
      <c r="M181" s="206"/>
      <c r="N181" s="207"/>
      <c r="O181" s="207"/>
      <c r="P181" s="208">
        <f>SUM(P182:P183)</f>
        <v>0</v>
      </c>
      <c r="Q181" s="207"/>
      <c r="R181" s="208">
        <f>SUM(R182:R183)</f>
        <v>0</v>
      </c>
      <c r="S181" s="207"/>
      <c r="T181" s="209">
        <f>SUM(T182:T183)</f>
        <v>0</v>
      </c>
      <c r="U181" s="12"/>
      <c r="V181" s="12"/>
      <c r="W181" s="12"/>
      <c r="X181" s="12"/>
      <c r="Y181" s="12"/>
      <c r="Z181" s="12"/>
      <c r="AA181" s="12"/>
      <c r="AB181" s="12"/>
      <c r="AC181" s="12"/>
      <c r="AD181" s="12"/>
      <c r="AE181" s="12"/>
      <c r="AR181" s="210" t="s">
        <v>200</v>
      </c>
      <c r="AT181" s="211" t="s">
        <v>81</v>
      </c>
      <c r="AU181" s="211" t="s">
        <v>82</v>
      </c>
      <c r="AY181" s="210" t="s">
        <v>192</v>
      </c>
      <c r="BK181" s="212">
        <f>SUM(BK182:BK183)</f>
        <v>0</v>
      </c>
    </row>
    <row r="182" s="2" customFormat="1" ht="55.5" customHeight="1">
      <c r="A182" s="39"/>
      <c r="B182" s="40"/>
      <c r="C182" s="215" t="s">
        <v>532</v>
      </c>
      <c r="D182" s="215" t="s">
        <v>195</v>
      </c>
      <c r="E182" s="216" t="s">
        <v>1003</v>
      </c>
      <c r="F182" s="217" t="s">
        <v>1004</v>
      </c>
      <c r="G182" s="218" t="s">
        <v>220</v>
      </c>
      <c r="H182" s="219">
        <v>1</v>
      </c>
      <c r="I182" s="220"/>
      <c r="J182" s="221">
        <f>ROUND(I182*H182,2)</f>
        <v>0</v>
      </c>
      <c r="K182" s="217" t="s">
        <v>199</v>
      </c>
      <c r="L182" s="45"/>
      <c r="M182" s="222" t="s">
        <v>44</v>
      </c>
      <c r="N182" s="223" t="s">
        <v>53</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221</v>
      </c>
      <c r="AT182" s="226" t="s">
        <v>195</v>
      </c>
      <c r="AU182" s="226" t="s">
        <v>89</v>
      </c>
      <c r="AY182" s="17" t="s">
        <v>192</v>
      </c>
      <c r="BE182" s="227">
        <f>IF(N182="základní",J182,0)</f>
        <v>0</v>
      </c>
      <c r="BF182" s="227">
        <f>IF(N182="snížená",J182,0)</f>
        <v>0</v>
      </c>
      <c r="BG182" s="227">
        <f>IF(N182="zákl. přenesená",J182,0)</f>
        <v>0</v>
      </c>
      <c r="BH182" s="227">
        <f>IF(N182="sníž. přenesená",J182,0)</f>
        <v>0</v>
      </c>
      <c r="BI182" s="227">
        <f>IF(N182="nulová",J182,0)</f>
        <v>0</v>
      </c>
      <c r="BJ182" s="17" t="s">
        <v>89</v>
      </c>
      <c r="BK182" s="227">
        <f>ROUND(I182*H182,2)</f>
        <v>0</v>
      </c>
      <c r="BL182" s="17" t="s">
        <v>221</v>
      </c>
      <c r="BM182" s="226" t="s">
        <v>3063</v>
      </c>
    </row>
    <row r="183" s="2" customFormat="1" ht="24.15" customHeight="1">
      <c r="A183" s="39"/>
      <c r="B183" s="40"/>
      <c r="C183" s="215" t="s">
        <v>536</v>
      </c>
      <c r="D183" s="215" t="s">
        <v>195</v>
      </c>
      <c r="E183" s="216" t="s">
        <v>2098</v>
      </c>
      <c r="F183" s="217" t="s">
        <v>2099</v>
      </c>
      <c r="G183" s="218" t="s">
        <v>220</v>
      </c>
      <c r="H183" s="219">
        <v>1</v>
      </c>
      <c r="I183" s="220"/>
      <c r="J183" s="221">
        <f>ROUND(I183*H183,2)</f>
        <v>0</v>
      </c>
      <c r="K183" s="217" t="s">
        <v>199</v>
      </c>
      <c r="L183" s="45"/>
      <c r="M183" s="243" t="s">
        <v>44</v>
      </c>
      <c r="N183" s="244" t="s">
        <v>53</v>
      </c>
      <c r="O183" s="245"/>
      <c r="P183" s="246">
        <f>O183*H183</f>
        <v>0</v>
      </c>
      <c r="Q183" s="246">
        <v>0</v>
      </c>
      <c r="R183" s="246">
        <f>Q183*H183</f>
        <v>0</v>
      </c>
      <c r="S183" s="246">
        <v>0</v>
      </c>
      <c r="T183" s="247">
        <f>S183*H183</f>
        <v>0</v>
      </c>
      <c r="U183" s="39"/>
      <c r="V183" s="39"/>
      <c r="W183" s="39"/>
      <c r="X183" s="39"/>
      <c r="Y183" s="39"/>
      <c r="Z183" s="39"/>
      <c r="AA183" s="39"/>
      <c r="AB183" s="39"/>
      <c r="AC183" s="39"/>
      <c r="AD183" s="39"/>
      <c r="AE183" s="39"/>
      <c r="AR183" s="226" t="s">
        <v>221</v>
      </c>
      <c r="AT183" s="226" t="s">
        <v>195</v>
      </c>
      <c r="AU183" s="226" t="s">
        <v>89</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221</v>
      </c>
      <c r="BM183" s="226" t="s">
        <v>3064</v>
      </c>
    </row>
    <row r="184" s="2" customFormat="1" ht="6.96" customHeight="1">
      <c r="A184" s="39"/>
      <c r="B184" s="60"/>
      <c r="C184" s="61"/>
      <c r="D184" s="61"/>
      <c r="E184" s="61"/>
      <c r="F184" s="61"/>
      <c r="G184" s="61"/>
      <c r="H184" s="61"/>
      <c r="I184" s="61"/>
      <c r="J184" s="61"/>
      <c r="K184" s="61"/>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mjZm524qHLOyclrGq9leprYBNL31W6S9cf8jBEDtz6Rx1ILVbTp4WAoYAhzhq1UxL1HM19+3UHpqushwnZbGcA==" hashValue="pyR906IKEorDyerVmuoJMHvZZUayMGrRfS4k72jvMoAhhtPB4lN6+r3neOm7it5I+RRLtdPHnO/hfhuyYwjwqA==" algorithmName="SHA-512" password="CC35"/>
  <autoFilter ref="C87:K183"/>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146</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3065</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ROUND(J84,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ROUND((SUM(BE84:BE150)),  2)</f>
        <v>0</v>
      </c>
      <c r="G33" s="39"/>
      <c r="H33" s="39"/>
      <c r="I33" s="159">
        <v>0.20999999999999999</v>
      </c>
      <c r="J33" s="158">
        <f>ROUND(((SUM(BE84:BE150))*I33),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ROUND((SUM(BF84:BF150)),  2)</f>
        <v>0</v>
      </c>
      <c r="G34" s="39"/>
      <c r="H34" s="39"/>
      <c r="I34" s="159">
        <v>0.14999999999999999</v>
      </c>
      <c r="J34" s="158">
        <f>ROUND(((SUM(BF84:BF150))*I34),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ROUND((SUM(BG84:BG150)),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ROUND((SUM(BH84:BH150)),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ROUND((SUM(BI84:BI150)),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SO 11-86-01_01 - Kostelec nad Orlicí, úprava napájení NN a osvětlení - zemní práce</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J84</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2813</v>
      </c>
      <c r="E60" s="180"/>
      <c r="F60" s="180"/>
      <c r="G60" s="180"/>
      <c r="H60" s="180"/>
      <c r="I60" s="180"/>
      <c r="J60" s="181">
        <f>J85</f>
        <v>0</v>
      </c>
      <c r="K60" s="178"/>
      <c r="L60" s="182"/>
      <c r="S60" s="9"/>
      <c r="T60" s="9"/>
      <c r="U60" s="9"/>
      <c r="V60" s="9"/>
      <c r="W60" s="9"/>
      <c r="X60" s="9"/>
      <c r="Y60" s="9"/>
      <c r="Z60" s="9"/>
      <c r="AA60" s="9"/>
      <c r="AB60" s="9"/>
      <c r="AC60" s="9"/>
      <c r="AD60" s="9"/>
      <c r="AE60" s="9"/>
    </row>
    <row r="61" hidden="1" s="10" customFormat="1" ht="19.92" customHeight="1">
      <c r="A61" s="10"/>
      <c r="B61" s="183"/>
      <c r="C61" s="125"/>
      <c r="D61" s="184" t="s">
        <v>2814</v>
      </c>
      <c r="E61" s="185"/>
      <c r="F61" s="185"/>
      <c r="G61" s="185"/>
      <c r="H61" s="185"/>
      <c r="I61" s="185"/>
      <c r="J61" s="186">
        <f>J86</f>
        <v>0</v>
      </c>
      <c r="K61" s="125"/>
      <c r="L61" s="187"/>
      <c r="S61" s="10"/>
      <c r="T61" s="10"/>
      <c r="U61" s="10"/>
      <c r="V61" s="10"/>
      <c r="W61" s="10"/>
      <c r="X61" s="10"/>
      <c r="Y61" s="10"/>
      <c r="Z61" s="10"/>
      <c r="AA61" s="10"/>
      <c r="AB61" s="10"/>
      <c r="AC61" s="10"/>
      <c r="AD61" s="10"/>
      <c r="AE61" s="10"/>
    </row>
    <row r="62" hidden="1" s="10" customFormat="1" ht="19.92" customHeight="1">
      <c r="A62" s="10"/>
      <c r="B62" s="183"/>
      <c r="C62" s="125"/>
      <c r="D62" s="184" t="s">
        <v>2815</v>
      </c>
      <c r="E62" s="185"/>
      <c r="F62" s="185"/>
      <c r="G62" s="185"/>
      <c r="H62" s="185"/>
      <c r="I62" s="185"/>
      <c r="J62" s="186">
        <f>J113</f>
        <v>0</v>
      </c>
      <c r="K62" s="125"/>
      <c r="L62" s="187"/>
      <c r="S62" s="10"/>
      <c r="T62" s="10"/>
      <c r="U62" s="10"/>
      <c r="V62" s="10"/>
      <c r="W62" s="10"/>
      <c r="X62" s="10"/>
      <c r="Y62" s="10"/>
      <c r="Z62" s="10"/>
      <c r="AA62" s="10"/>
      <c r="AB62" s="10"/>
      <c r="AC62" s="10"/>
      <c r="AD62" s="10"/>
      <c r="AE62" s="10"/>
    </row>
    <row r="63" hidden="1" s="10" customFormat="1" ht="19.92" customHeight="1">
      <c r="A63" s="10"/>
      <c r="B63" s="183"/>
      <c r="C63" s="125"/>
      <c r="D63" s="184" t="s">
        <v>3066</v>
      </c>
      <c r="E63" s="185"/>
      <c r="F63" s="185"/>
      <c r="G63" s="185"/>
      <c r="H63" s="185"/>
      <c r="I63" s="185"/>
      <c r="J63" s="186">
        <f>J134</f>
        <v>0</v>
      </c>
      <c r="K63" s="125"/>
      <c r="L63" s="187"/>
      <c r="S63" s="10"/>
      <c r="T63" s="10"/>
      <c r="U63" s="10"/>
      <c r="V63" s="10"/>
      <c r="W63" s="10"/>
      <c r="X63" s="10"/>
      <c r="Y63" s="10"/>
      <c r="Z63" s="10"/>
      <c r="AA63" s="10"/>
      <c r="AB63" s="10"/>
      <c r="AC63" s="10"/>
      <c r="AD63" s="10"/>
      <c r="AE63" s="10"/>
    </row>
    <row r="64" hidden="1" s="9" customFormat="1" ht="24.96" customHeight="1">
      <c r="A64" s="9"/>
      <c r="B64" s="177"/>
      <c r="C64" s="178"/>
      <c r="D64" s="179" t="s">
        <v>2633</v>
      </c>
      <c r="E64" s="180"/>
      <c r="F64" s="180"/>
      <c r="G64" s="180"/>
      <c r="H64" s="180"/>
      <c r="I64" s="180"/>
      <c r="J64" s="181">
        <f>J147</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7"/>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7"/>
      <c r="S70" s="39"/>
      <c r="T70" s="39"/>
      <c r="U70" s="39"/>
      <c r="V70" s="39"/>
      <c r="W70" s="39"/>
      <c r="X70" s="39"/>
      <c r="Y70" s="39"/>
      <c r="Z70" s="39"/>
      <c r="AA70" s="39"/>
      <c r="AB70" s="39"/>
      <c r="AC70" s="39"/>
      <c r="AD70" s="39"/>
      <c r="AE70" s="39"/>
    </row>
    <row r="71" s="2" customFormat="1" ht="24.96" customHeight="1">
      <c r="A71" s="39"/>
      <c r="B71" s="40"/>
      <c r="C71" s="23" t="s">
        <v>177</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Kostelec nad Orlicí</v>
      </c>
      <c r="F74" s="32"/>
      <c r="G74" s="32"/>
      <c r="H74" s="32"/>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151</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70" t="str">
        <f>E9</f>
        <v>SO 11-86-01_01 - Kostelec nad Orlicí, úprava napájení NN a osvětlení - zemní práce</v>
      </c>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2" t="s">
        <v>22</v>
      </c>
      <c r="D78" s="41"/>
      <c r="E78" s="41"/>
      <c r="F78" s="27" t="str">
        <f>F12</f>
        <v>žst. Kostelec nad Orlicí</v>
      </c>
      <c r="G78" s="41"/>
      <c r="H78" s="41"/>
      <c r="I78" s="32" t="s">
        <v>24</v>
      </c>
      <c r="J78" s="73" t="str">
        <f>IF(J12="","",J12)</f>
        <v>27. 1. 2022</v>
      </c>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5.15" customHeight="1">
      <c r="A80" s="39"/>
      <c r="B80" s="40"/>
      <c r="C80" s="32" t="s">
        <v>30</v>
      </c>
      <c r="D80" s="41"/>
      <c r="E80" s="41"/>
      <c r="F80" s="27" t="str">
        <f>E15</f>
        <v>Správa železnic, s.o.</v>
      </c>
      <c r="G80" s="41"/>
      <c r="H80" s="41"/>
      <c r="I80" s="32" t="s">
        <v>38</v>
      </c>
      <c r="J80" s="37" t="str">
        <f>E21</f>
        <v>Signal Projekt,s.r.o.</v>
      </c>
      <c r="K80" s="41"/>
      <c r="L80" s="147"/>
      <c r="S80" s="39"/>
      <c r="T80" s="39"/>
      <c r="U80" s="39"/>
      <c r="V80" s="39"/>
      <c r="W80" s="39"/>
      <c r="X80" s="39"/>
      <c r="Y80" s="39"/>
      <c r="Z80" s="39"/>
      <c r="AA80" s="39"/>
      <c r="AB80" s="39"/>
      <c r="AC80" s="39"/>
      <c r="AD80" s="39"/>
      <c r="AE80" s="39"/>
    </row>
    <row r="81" s="2" customFormat="1" ht="15.15" customHeight="1">
      <c r="A81" s="39"/>
      <c r="B81" s="40"/>
      <c r="C81" s="32" t="s">
        <v>36</v>
      </c>
      <c r="D81" s="41"/>
      <c r="E81" s="41"/>
      <c r="F81" s="27" t="str">
        <f>IF(E18="","",E18)</f>
        <v>Vyplň údaj</v>
      </c>
      <c r="G81" s="41"/>
      <c r="H81" s="41"/>
      <c r="I81" s="32" t="s">
        <v>43</v>
      </c>
      <c r="J81" s="37" t="str">
        <f>E24</f>
        <v>Pavel Pospíšil, Dis.</v>
      </c>
      <c r="K81" s="41"/>
      <c r="L81" s="147"/>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7"/>
      <c r="S82" s="39"/>
      <c r="T82" s="39"/>
      <c r="U82" s="39"/>
      <c r="V82" s="39"/>
      <c r="W82" s="39"/>
      <c r="X82" s="39"/>
      <c r="Y82" s="39"/>
      <c r="Z82" s="39"/>
      <c r="AA82" s="39"/>
      <c r="AB82" s="39"/>
      <c r="AC82" s="39"/>
      <c r="AD82" s="39"/>
      <c r="AE82" s="39"/>
    </row>
    <row r="83" s="11" customFormat="1" ht="29.28" customHeight="1">
      <c r="A83" s="188"/>
      <c r="B83" s="189"/>
      <c r="C83" s="190" t="s">
        <v>178</v>
      </c>
      <c r="D83" s="191" t="s">
        <v>67</v>
      </c>
      <c r="E83" s="191" t="s">
        <v>63</v>
      </c>
      <c r="F83" s="191" t="s">
        <v>64</v>
      </c>
      <c r="G83" s="191" t="s">
        <v>179</v>
      </c>
      <c r="H83" s="191" t="s">
        <v>180</v>
      </c>
      <c r="I83" s="191" t="s">
        <v>181</v>
      </c>
      <c r="J83" s="191" t="s">
        <v>159</v>
      </c>
      <c r="K83" s="192" t="s">
        <v>182</v>
      </c>
      <c r="L83" s="193"/>
      <c r="M83" s="93" t="s">
        <v>44</v>
      </c>
      <c r="N83" s="94" t="s">
        <v>52</v>
      </c>
      <c r="O83" s="94" t="s">
        <v>183</v>
      </c>
      <c r="P83" s="94" t="s">
        <v>184</v>
      </c>
      <c r="Q83" s="94" t="s">
        <v>185</v>
      </c>
      <c r="R83" s="94" t="s">
        <v>186</v>
      </c>
      <c r="S83" s="94" t="s">
        <v>187</v>
      </c>
      <c r="T83" s="95" t="s">
        <v>188</v>
      </c>
      <c r="U83" s="188"/>
      <c r="V83" s="188"/>
      <c r="W83" s="188"/>
      <c r="X83" s="188"/>
      <c r="Y83" s="188"/>
      <c r="Z83" s="188"/>
      <c r="AA83" s="188"/>
      <c r="AB83" s="188"/>
      <c r="AC83" s="188"/>
      <c r="AD83" s="188"/>
      <c r="AE83" s="188"/>
    </row>
    <row r="84" s="2" customFormat="1" ht="22.8" customHeight="1">
      <c r="A84" s="39"/>
      <c r="B84" s="40"/>
      <c r="C84" s="100" t="s">
        <v>189</v>
      </c>
      <c r="D84" s="41"/>
      <c r="E84" s="41"/>
      <c r="F84" s="41"/>
      <c r="G84" s="41"/>
      <c r="H84" s="41"/>
      <c r="I84" s="41"/>
      <c r="J84" s="194">
        <f>BK84</f>
        <v>0</v>
      </c>
      <c r="K84" s="41"/>
      <c r="L84" s="45"/>
      <c r="M84" s="96"/>
      <c r="N84" s="195"/>
      <c r="O84" s="97"/>
      <c r="P84" s="196">
        <f>P85+P147</f>
        <v>0</v>
      </c>
      <c r="Q84" s="97"/>
      <c r="R84" s="196">
        <f>R85+R147</f>
        <v>111.9820838</v>
      </c>
      <c r="S84" s="97"/>
      <c r="T84" s="197">
        <f>T85+T147</f>
        <v>16.771999999999998</v>
      </c>
      <c r="U84" s="39"/>
      <c r="V84" s="39"/>
      <c r="W84" s="39"/>
      <c r="X84" s="39"/>
      <c r="Y84" s="39"/>
      <c r="Z84" s="39"/>
      <c r="AA84" s="39"/>
      <c r="AB84" s="39"/>
      <c r="AC84" s="39"/>
      <c r="AD84" s="39"/>
      <c r="AE84" s="39"/>
      <c r="AT84" s="17" t="s">
        <v>81</v>
      </c>
      <c r="AU84" s="17" t="s">
        <v>160</v>
      </c>
      <c r="BK84" s="198">
        <f>BK85+BK147</f>
        <v>0</v>
      </c>
    </row>
    <row r="85" s="12" customFormat="1" ht="25.92" customHeight="1">
      <c r="A85" s="12"/>
      <c r="B85" s="199"/>
      <c r="C85" s="200"/>
      <c r="D85" s="201" t="s">
        <v>81</v>
      </c>
      <c r="E85" s="202" t="s">
        <v>1082</v>
      </c>
      <c r="F85" s="202" t="s">
        <v>102</v>
      </c>
      <c r="G85" s="200"/>
      <c r="H85" s="200"/>
      <c r="I85" s="203"/>
      <c r="J85" s="204">
        <f>BK85</f>
        <v>0</v>
      </c>
      <c r="K85" s="200"/>
      <c r="L85" s="205"/>
      <c r="M85" s="206"/>
      <c r="N85" s="207"/>
      <c r="O85" s="207"/>
      <c r="P85" s="208">
        <f>P86+P113+P134</f>
        <v>0</v>
      </c>
      <c r="Q85" s="207"/>
      <c r="R85" s="208">
        <f>R86+R113+R134</f>
        <v>111.9128838</v>
      </c>
      <c r="S85" s="207"/>
      <c r="T85" s="209">
        <f>T86+T113+T134</f>
        <v>16.771999999999998</v>
      </c>
      <c r="U85" s="12"/>
      <c r="V85" s="12"/>
      <c r="W85" s="12"/>
      <c r="X85" s="12"/>
      <c r="Y85" s="12"/>
      <c r="Z85" s="12"/>
      <c r="AA85" s="12"/>
      <c r="AB85" s="12"/>
      <c r="AC85" s="12"/>
      <c r="AD85" s="12"/>
      <c r="AE85" s="12"/>
      <c r="AR85" s="210" t="s">
        <v>89</v>
      </c>
      <c r="AT85" s="211" t="s">
        <v>81</v>
      </c>
      <c r="AU85" s="211" t="s">
        <v>82</v>
      </c>
      <c r="AY85" s="210" t="s">
        <v>192</v>
      </c>
      <c r="BK85" s="212">
        <f>BK86+BK113+BK134</f>
        <v>0</v>
      </c>
    </row>
    <row r="86" s="12" customFormat="1" ht="22.8" customHeight="1">
      <c r="A86" s="12"/>
      <c r="B86" s="199"/>
      <c r="C86" s="200"/>
      <c r="D86" s="201" t="s">
        <v>81</v>
      </c>
      <c r="E86" s="213" t="s">
        <v>2491</v>
      </c>
      <c r="F86" s="213" t="s">
        <v>2823</v>
      </c>
      <c r="G86" s="200"/>
      <c r="H86" s="200"/>
      <c r="I86" s="203"/>
      <c r="J86" s="214">
        <f>BK86</f>
        <v>0</v>
      </c>
      <c r="K86" s="200"/>
      <c r="L86" s="205"/>
      <c r="M86" s="206"/>
      <c r="N86" s="207"/>
      <c r="O86" s="207"/>
      <c r="P86" s="208">
        <f>SUM(P87:P112)</f>
        <v>0</v>
      </c>
      <c r="Q86" s="207"/>
      <c r="R86" s="208">
        <f>SUM(R87:R112)</f>
        <v>82.2159738</v>
      </c>
      <c r="S86" s="207"/>
      <c r="T86" s="209">
        <f>SUM(T87:T112)</f>
        <v>0</v>
      </c>
      <c r="U86" s="12"/>
      <c r="V86" s="12"/>
      <c r="W86" s="12"/>
      <c r="X86" s="12"/>
      <c r="Y86" s="12"/>
      <c r="Z86" s="12"/>
      <c r="AA86" s="12"/>
      <c r="AB86" s="12"/>
      <c r="AC86" s="12"/>
      <c r="AD86" s="12"/>
      <c r="AE86" s="12"/>
      <c r="AR86" s="210" t="s">
        <v>89</v>
      </c>
      <c r="AT86" s="211" t="s">
        <v>81</v>
      </c>
      <c r="AU86" s="211" t="s">
        <v>89</v>
      </c>
      <c r="AY86" s="210" t="s">
        <v>192</v>
      </c>
      <c r="BK86" s="212">
        <f>SUM(BK87:BK112)</f>
        <v>0</v>
      </c>
    </row>
    <row r="87" s="2" customFormat="1" ht="33" customHeight="1">
      <c r="A87" s="39"/>
      <c r="B87" s="40"/>
      <c r="C87" s="215" t="s">
        <v>89</v>
      </c>
      <c r="D87" s="215" t="s">
        <v>195</v>
      </c>
      <c r="E87" s="216" t="s">
        <v>1093</v>
      </c>
      <c r="F87" s="217" t="s">
        <v>1094</v>
      </c>
      <c r="G87" s="218" t="s">
        <v>1095</v>
      </c>
      <c r="H87" s="219">
        <v>3.5</v>
      </c>
      <c r="I87" s="220"/>
      <c r="J87" s="221">
        <f>ROUND(I87*H87,2)</f>
        <v>0</v>
      </c>
      <c r="K87" s="217" t="s">
        <v>1086</v>
      </c>
      <c r="L87" s="45"/>
      <c r="M87" s="222" t="s">
        <v>44</v>
      </c>
      <c r="N87" s="223" t="s">
        <v>53</v>
      </c>
      <c r="O87" s="85"/>
      <c r="P87" s="224">
        <f>O87*H87</f>
        <v>0</v>
      </c>
      <c r="Q87" s="224">
        <v>0</v>
      </c>
      <c r="R87" s="224">
        <f>Q87*H87</f>
        <v>0</v>
      </c>
      <c r="S87" s="224">
        <v>0</v>
      </c>
      <c r="T87" s="225">
        <f>S87*H87</f>
        <v>0</v>
      </c>
      <c r="U87" s="39"/>
      <c r="V87" s="39"/>
      <c r="W87" s="39"/>
      <c r="X87" s="39"/>
      <c r="Y87" s="39"/>
      <c r="Z87" s="39"/>
      <c r="AA87" s="39"/>
      <c r="AB87" s="39"/>
      <c r="AC87" s="39"/>
      <c r="AD87" s="39"/>
      <c r="AE87" s="39"/>
      <c r="AR87" s="226" t="s">
        <v>200</v>
      </c>
      <c r="AT87" s="226" t="s">
        <v>195</v>
      </c>
      <c r="AU87" s="226" t="s">
        <v>91</v>
      </c>
      <c r="AY87" s="17" t="s">
        <v>192</v>
      </c>
      <c r="BE87" s="227">
        <f>IF(N87="základní",J87,0)</f>
        <v>0</v>
      </c>
      <c r="BF87" s="227">
        <f>IF(N87="snížená",J87,0)</f>
        <v>0</v>
      </c>
      <c r="BG87" s="227">
        <f>IF(N87="zákl. přenesená",J87,0)</f>
        <v>0</v>
      </c>
      <c r="BH87" s="227">
        <f>IF(N87="sníž. přenesená",J87,0)</f>
        <v>0</v>
      </c>
      <c r="BI87" s="227">
        <f>IF(N87="nulová",J87,0)</f>
        <v>0</v>
      </c>
      <c r="BJ87" s="17" t="s">
        <v>89</v>
      </c>
      <c r="BK87" s="227">
        <f>ROUND(I87*H87,2)</f>
        <v>0</v>
      </c>
      <c r="BL87" s="17" t="s">
        <v>200</v>
      </c>
      <c r="BM87" s="226" t="s">
        <v>3067</v>
      </c>
    </row>
    <row r="88" s="2" customFormat="1">
      <c r="A88" s="39"/>
      <c r="B88" s="40"/>
      <c r="C88" s="41"/>
      <c r="D88" s="248" t="s">
        <v>1088</v>
      </c>
      <c r="E88" s="41"/>
      <c r="F88" s="249" t="s">
        <v>1097</v>
      </c>
      <c r="G88" s="41"/>
      <c r="H88" s="41"/>
      <c r="I88" s="240"/>
      <c r="J88" s="41"/>
      <c r="K88" s="41"/>
      <c r="L88" s="45"/>
      <c r="M88" s="241"/>
      <c r="N88" s="242"/>
      <c r="O88" s="85"/>
      <c r="P88" s="85"/>
      <c r="Q88" s="85"/>
      <c r="R88" s="85"/>
      <c r="S88" s="85"/>
      <c r="T88" s="86"/>
      <c r="U88" s="39"/>
      <c r="V88" s="39"/>
      <c r="W88" s="39"/>
      <c r="X88" s="39"/>
      <c r="Y88" s="39"/>
      <c r="Z88" s="39"/>
      <c r="AA88" s="39"/>
      <c r="AB88" s="39"/>
      <c r="AC88" s="39"/>
      <c r="AD88" s="39"/>
      <c r="AE88" s="39"/>
      <c r="AT88" s="17" t="s">
        <v>1088</v>
      </c>
      <c r="AU88" s="17" t="s">
        <v>91</v>
      </c>
    </row>
    <row r="89" s="2" customFormat="1">
      <c r="A89" s="39"/>
      <c r="B89" s="40"/>
      <c r="C89" s="41"/>
      <c r="D89" s="238" t="s">
        <v>478</v>
      </c>
      <c r="E89" s="41"/>
      <c r="F89" s="239" t="s">
        <v>2825</v>
      </c>
      <c r="G89" s="41"/>
      <c r="H89" s="41"/>
      <c r="I89" s="240"/>
      <c r="J89" s="41"/>
      <c r="K89" s="41"/>
      <c r="L89" s="45"/>
      <c r="M89" s="241"/>
      <c r="N89" s="242"/>
      <c r="O89" s="85"/>
      <c r="P89" s="85"/>
      <c r="Q89" s="85"/>
      <c r="R89" s="85"/>
      <c r="S89" s="85"/>
      <c r="T89" s="86"/>
      <c r="U89" s="39"/>
      <c r="V89" s="39"/>
      <c r="W89" s="39"/>
      <c r="X89" s="39"/>
      <c r="Y89" s="39"/>
      <c r="Z89" s="39"/>
      <c r="AA89" s="39"/>
      <c r="AB89" s="39"/>
      <c r="AC89" s="39"/>
      <c r="AD89" s="39"/>
      <c r="AE89" s="39"/>
      <c r="AT89" s="17" t="s">
        <v>478</v>
      </c>
      <c r="AU89" s="17" t="s">
        <v>91</v>
      </c>
    </row>
    <row r="90" s="2" customFormat="1" ht="33" customHeight="1">
      <c r="A90" s="39"/>
      <c r="B90" s="40"/>
      <c r="C90" s="215" t="s">
        <v>91</v>
      </c>
      <c r="D90" s="215" t="s">
        <v>195</v>
      </c>
      <c r="E90" s="216" t="s">
        <v>2826</v>
      </c>
      <c r="F90" s="217" t="s">
        <v>2827</v>
      </c>
      <c r="G90" s="218" t="s">
        <v>1095</v>
      </c>
      <c r="H90" s="219">
        <v>2</v>
      </c>
      <c r="I90" s="220"/>
      <c r="J90" s="221">
        <f>ROUND(I90*H90,2)</f>
        <v>0</v>
      </c>
      <c r="K90" s="217" t="s">
        <v>1086</v>
      </c>
      <c r="L90" s="45"/>
      <c r="M90" s="222" t="s">
        <v>44</v>
      </c>
      <c r="N90" s="223"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200</v>
      </c>
      <c r="AT90" s="226" t="s">
        <v>195</v>
      </c>
      <c r="AU90" s="226" t="s">
        <v>91</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200</v>
      </c>
      <c r="BM90" s="226" t="s">
        <v>3068</v>
      </c>
    </row>
    <row r="91" s="2" customFormat="1">
      <c r="A91" s="39"/>
      <c r="B91" s="40"/>
      <c r="C91" s="41"/>
      <c r="D91" s="248" t="s">
        <v>1088</v>
      </c>
      <c r="E91" s="41"/>
      <c r="F91" s="249" t="s">
        <v>2829</v>
      </c>
      <c r="G91" s="41"/>
      <c r="H91" s="41"/>
      <c r="I91" s="240"/>
      <c r="J91" s="41"/>
      <c r="K91" s="41"/>
      <c r="L91" s="45"/>
      <c r="M91" s="241"/>
      <c r="N91" s="242"/>
      <c r="O91" s="85"/>
      <c r="P91" s="85"/>
      <c r="Q91" s="85"/>
      <c r="R91" s="85"/>
      <c r="S91" s="85"/>
      <c r="T91" s="86"/>
      <c r="U91" s="39"/>
      <c r="V91" s="39"/>
      <c r="W91" s="39"/>
      <c r="X91" s="39"/>
      <c r="Y91" s="39"/>
      <c r="Z91" s="39"/>
      <c r="AA91" s="39"/>
      <c r="AB91" s="39"/>
      <c r="AC91" s="39"/>
      <c r="AD91" s="39"/>
      <c r="AE91" s="39"/>
      <c r="AT91" s="17" t="s">
        <v>1088</v>
      </c>
      <c r="AU91" s="17" t="s">
        <v>91</v>
      </c>
    </row>
    <row r="92" s="2" customFormat="1">
      <c r="A92" s="39"/>
      <c r="B92" s="40"/>
      <c r="C92" s="41"/>
      <c r="D92" s="238" t="s">
        <v>478</v>
      </c>
      <c r="E92" s="41"/>
      <c r="F92" s="239" t="s">
        <v>2825</v>
      </c>
      <c r="G92" s="41"/>
      <c r="H92" s="41"/>
      <c r="I92" s="240"/>
      <c r="J92" s="41"/>
      <c r="K92" s="41"/>
      <c r="L92" s="45"/>
      <c r="M92" s="241"/>
      <c r="N92" s="242"/>
      <c r="O92" s="85"/>
      <c r="P92" s="85"/>
      <c r="Q92" s="85"/>
      <c r="R92" s="85"/>
      <c r="S92" s="85"/>
      <c r="T92" s="86"/>
      <c r="U92" s="39"/>
      <c r="V92" s="39"/>
      <c r="W92" s="39"/>
      <c r="X92" s="39"/>
      <c r="Y92" s="39"/>
      <c r="Z92" s="39"/>
      <c r="AA92" s="39"/>
      <c r="AB92" s="39"/>
      <c r="AC92" s="39"/>
      <c r="AD92" s="39"/>
      <c r="AE92" s="39"/>
      <c r="AT92" s="17" t="s">
        <v>478</v>
      </c>
      <c r="AU92" s="17" t="s">
        <v>91</v>
      </c>
    </row>
    <row r="93" s="2" customFormat="1" ht="37.8" customHeight="1">
      <c r="A93" s="39"/>
      <c r="B93" s="40"/>
      <c r="C93" s="215" t="s">
        <v>99</v>
      </c>
      <c r="D93" s="215" t="s">
        <v>195</v>
      </c>
      <c r="E93" s="216" t="s">
        <v>2830</v>
      </c>
      <c r="F93" s="217" t="s">
        <v>2831</v>
      </c>
      <c r="G93" s="218" t="s">
        <v>198</v>
      </c>
      <c r="H93" s="219">
        <v>37</v>
      </c>
      <c r="I93" s="220"/>
      <c r="J93" s="221">
        <f>ROUND(I93*H93,2)</f>
        <v>0</v>
      </c>
      <c r="K93" s="217" t="s">
        <v>1086</v>
      </c>
      <c r="L93" s="45"/>
      <c r="M93" s="222" t="s">
        <v>44</v>
      </c>
      <c r="N93" s="223"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200</v>
      </c>
      <c r="AT93" s="226" t="s">
        <v>195</v>
      </c>
      <c r="AU93" s="226" t="s">
        <v>91</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200</v>
      </c>
      <c r="BM93" s="226" t="s">
        <v>3069</v>
      </c>
    </row>
    <row r="94" s="2" customFormat="1">
      <c r="A94" s="39"/>
      <c r="B94" s="40"/>
      <c r="C94" s="41"/>
      <c r="D94" s="248" t="s">
        <v>1088</v>
      </c>
      <c r="E94" s="41"/>
      <c r="F94" s="249" t="s">
        <v>2833</v>
      </c>
      <c r="G94" s="41"/>
      <c r="H94" s="41"/>
      <c r="I94" s="240"/>
      <c r="J94" s="41"/>
      <c r="K94" s="41"/>
      <c r="L94" s="45"/>
      <c r="M94" s="241"/>
      <c r="N94" s="242"/>
      <c r="O94" s="85"/>
      <c r="P94" s="85"/>
      <c r="Q94" s="85"/>
      <c r="R94" s="85"/>
      <c r="S94" s="85"/>
      <c r="T94" s="86"/>
      <c r="U94" s="39"/>
      <c r="V94" s="39"/>
      <c r="W94" s="39"/>
      <c r="X94" s="39"/>
      <c r="Y94" s="39"/>
      <c r="Z94" s="39"/>
      <c r="AA94" s="39"/>
      <c r="AB94" s="39"/>
      <c r="AC94" s="39"/>
      <c r="AD94" s="39"/>
      <c r="AE94" s="39"/>
      <c r="AT94" s="17" t="s">
        <v>1088</v>
      </c>
      <c r="AU94" s="17" t="s">
        <v>91</v>
      </c>
    </row>
    <row r="95" s="2" customFormat="1">
      <c r="A95" s="39"/>
      <c r="B95" s="40"/>
      <c r="C95" s="41"/>
      <c r="D95" s="238" t="s">
        <v>478</v>
      </c>
      <c r="E95" s="41"/>
      <c r="F95" s="239" t="s">
        <v>2825</v>
      </c>
      <c r="G95" s="41"/>
      <c r="H95" s="41"/>
      <c r="I95" s="240"/>
      <c r="J95" s="41"/>
      <c r="K95" s="41"/>
      <c r="L95" s="45"/>
      <c r="M95" s="241"/>
      <c r="N95" s="242"/>
      <c r="O95" s="85"/>
      <c r="P95" s="85"/>
      <c r="Q95" s="85"/>
      <c r="R95" s="85"/>
      <c r="S95" s="85"/>
      <c r="T95" s="86"/>
      <c r="U95" s="39"/>
      <c r="V95" s="39"/>
      <c r="W95" s="39"/>
      <c r="X95" s="39"/>
      <c r="Y95" s="39"/>
      <c r="Z95" s="39"/>
      <c r="AA95" s="39"/>
      <c r="AB95" s="39"/>
      <c r="AC95" s="39"/>
      <c r="AD95" s="39"/>
      <c r="AE95" s="39"/>
      <c r="AT95" s="17" t="s">
        <v>478</v>
      </c>
      <c r="AU95" s="17" t="s">
        <v>91</v>
      </c>
    </row>
    <row r="96" s="2" customFormat="1" ht="37.8" customHeight="1">
      <c r="A96" s="39"/>
      <c r="B96" s="40"/>
      <c r="C96" s="215" t="s">
        <v>200</v>
      </c>
      <c r="D96" s="215" t="s">
        <v>195</v>
      </c>
      <c r="E96" s="216" t="s">
        <v>2834</v>
      </c>
      <c r="F96" s="217" t="s">
        <v>2835</v>
      </c>
      <c r="G96" s="218" t="s">
        <v>198</v>
      </c>
      <c r="H96" s="219">
        <v>13</v>
      </c>
      <c r="I96" s="220"/>
      <c r="J96" s="221">
        <f>ROUND(I96*H96,2)</f>
        <v>0</v>
      </c>
      <c r="K96" s="217" t="s">
        <v>1086</v>
      </c>
      <c r="L96" s="45"/>
      <c r="M96" s="222" t="s">
        <v>44</v>
      </c>
      <c r="N96" s="223"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200</v>
      </c>
      <c r="AT96" s="226" t="s">
        <v>195</v>
      </c>
      <c r="AU96" s="226" t="s">
        <v>91</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200</v>
      </c>
      <c r="BM96" s="226" t="s">
        <v>3070</v>
      </c>
    </row>
    <row r="97" s="2" customFormat="1">
      <c r="A97" s="39"/>
      <c r="B97" s="40"/>
      <c r="C97" s="41"/>
      <c r="D97" s="248" t="s">
        <v>1088</v>
      </c>
      <c r="E97" s="41"/>
      <c r="F97" s="249" t="s">
        <v>2837</v>
      </c>
      <c r="G97" s="41"/>
      <c r="H97" s="41"/>
      <c r="I97" s="240"/>
      <c r="J97" s="41"/>
      <c r="K97" s="41"/>
      <c r="L97" s="45"/>
      <c r="M97" s="241"/>
      <c r="N97" s="242"/>
      <c r="O97" s="85"/>
      <c r="P97" s="85"/>
      <c r="Q97" s="85"/>
      <c r="R97" s="85"/>
      <c r="S97" s="85"/>
      <c r="T97" s="86"/>
      <c r="U97" s="39"/>
      <c r="V97" s="39"/>
      <c r="W97" s="39"/>
      <c r="X97" s="39"/>
      <c r="Y97" s="39"/>
      <c r="Z97" s="39"/>
      <c r="AA97" s="39"/>
      <c r="AB97" s="39"/>
      <c r="AC97" s="39"/>
      <c r="AD97" s="39"/>
      <c r="AE97" s="39"/>
      <c r="AT97" s="17" t="s">
        <v>1088</v>
      </c>
      <c r="AU97" s="17" t="s">
        <v>91</v>
      </c>
    </row>
    <row r="98" s="2" customFormat="1">
      <c r="A98" s="39"/>
      <c r="B98" s="40"/>
      <c r="C98" s="41"/>
      <c r="D98" s="238" t="s">
        <v>478</v>
      </c>
      <c r="E98" s="41"/>
      <c r="F98" s="239" t="s">
        <v>2825</v>
      </c>
      <c r="G98" s="41"/>
      <c r="H98" s="41"/>
      <c r="I98" s="240"/>
      <c r="J98" s="41"/>
      <c r="K98" s="41"/>
      <c r="L98" s="45"/>
      <c r="M98" s="241"/>
      <c r="N98" s="242"/>
      <c r="O98" s="85"/>
      <c r="P98" s="85"/>
      <c r="Q98" s="85"/>
      <c r="R98" s="85"/>
      <c r="S98" s="85"/>
      <c r="T98" s="86"/>
      <c r="U98" s="39"/>
      <c r="V98" s="39"/>
      <c r="W98" s="39"/>
      <c r="X98" s="39"/>
      <c r="Y98" s="39"/>
      <c r="Z98" s="39"/>
      <c r="AA98" s="39"/>
      <c r="AB98" s="39"/>
      <c r="AC98" s="39"/>
      <c r="AD98" s="39"/>
      <c r="AE98" s="39"/>
      <c r="AT98" s="17" t="s">
        <v>478</v>
      </c>
      <c r="AU98" s="17" t="s">
        <v>91</v>
      </c>
    </row>
    <row r="99" s="2" customFormat="1" ht="24.15" customHeight="1">
      <c r="A99" s="39"/>
      <c r="B99" s="40"/>
      <c r="C99" s="215" t="s">
        <v>213</v>
      </c>
      <c r="D99" s="215" t="s">
        <v>195</v>
      </c>
      <c r="E99" s="216" t="s">
        <v>1110</v>
      </c>
      <c r="F99" s="217" t="s">
        <v>1111</v>
      </c>
      <c r="G99" s="218" t="s">
        <v>1095</v>
      </c>
      <c r="H99" s="219">
        <v>3</v>
      </c>
      <c r="I99" s="220"/>
      <c r="J99" s="221">
        <f>ROUND(I99*H99,2)</f>
        <v>0</v>
      </c>
      <c r="K99" s="217" t="s">
        <v>1086</v>
      </c>
      <c r="L99" s="45"/>
      <c r="M99" s="222" t="s">
        <v>44</v>
      </c>
      <c r="N99" s="223"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200</v>
      </c>
      <c r="AT99" s="226" t="s">
        <v>195</v>
      </c>
      <c r="AU99" s="226" t="s">
        <v>91</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200</v>
      </c>
      <c r="BM99" s="226" t="s">
        <v>3071</v>
      </c>
    </row>
    <row r="100" s="2" customFormat="1">
      <c r="A100" s="39"/>
      <c r="B100" s="40"/>
      <c r="C100" s="41"/>
      <c r="D100" s="248" t="s">
        <v>1088</v>
      </c>
      <c r="E100" s="41"/>
      <c r="F100" s="249" t="s">
        <v>1113</v>
      </c>
      <c r="G100" s="41"/>
      <c r="H100" s="41"/>
      <c r="I100" s="240"/>
      <c r="J100" s="41"/>
      <c r="K100" s="41"/>
      <c r="L100" s="45"/>
      <c r="M100" s="241"/>
      <c r="N100" s="242"/>
      <c r="O100" s="85"/>
      <c r="P100" s="85"/>
      <c r="Q100" s="85"/>
      <c r="R100" s="85"/>
      <c r="S100" s="85"/>
      <c r="T100" s="86"/>
      <c r="U100" s="39"/>
      <c r="V100" s="39"/>
      <c r="W100" s="39"/>
      <c r="X100" s="39"/>
      <c r="Y100" s="39"/>
      <c r="Z100" s="39"/>
      <c r="AA100" s="39"/>
      <c r="AB100" s="39"/>
      <c r="AC100" s="39"/>
      <c r="AD100" s="39"/>
      <c r="AE100" s="39"/>
      <c r="AT100" s="17" t="s">
        <v>1088</v>
      </c>
      <c r="AU100" s="17" t="s">
        <v>91</v>
      </c>
    </row>
    <row r="101" s="2" customFormat="1" ht="24.15" customHeight="1">
      <c r="A101" s="39"/>
      <c r="B101" s="40"/>
      <c r="C101" s="215" t="s">
        <v>217</v>
      </c>
      <c r="D101" s="215" t="s">
        <v>195</v>
      </c>
      <c r="E101" s="216" t="s">
        <v>2839</v>
      </c>
      <c r="F101" s="217" t="s">
        <v>2840</v>
      </c>
      <c r="G101" s="218" t="s">
        <v>1095</v>
      </c>
      <c r="H101" s="219">
        <v>2</v>
      </c>
      <c r="I101" s="220"/>
      <c r="J101" s="221">
        <f>ROUND(I101*H101,2)</f>
        <v>0</v>
      </c>
      <c r="K101" s="217" t="s">
        <v>1086</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200</v>
      </c>
      <c r="AT101" s="226" t="s">
        <v>195</v>
      </c>
      <c r="AU101" s="226" t="s">
        <v>91</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200</v>
      </c>
      <c r="BM101" s="226" t="s">
        <v>3072</v>
      </c>
    </row>
    <row r="102" s="2" customFormat="1">
      <c r="A102" s="39"/>
      <c r="B102" s="40"/>
      <c r="C102" s="41"/>
      <c r="D102" s="248" t="s">
        <v>1088</v>
      </c>
      <c r="E102" s="41"/>
      <c r="F102" s="249" t="s">
        <v>2842</v>
      </c>
      <c r="G102" s="41"/>
      <c r="H102" s="41"/>
      <c r="I102" s="240"/>
      <c r="J102" s="41"/>
      <c r="K102" s="41"/>
      <c r="L102" s="45"/>
      <c r="M102" s="241"/>
      <c r="N102" s="242"/>
      <c r="O102" s="85"/>
      <c r="P102" s="85"/>
      <c r="Q102" s="85"/>
      <c r="R102" s="85"/>
      <c r="S102" s="85"/>
      <c r="T102" s="86"/>
      <c r="U102" s="39"/>
      <c r="V102" s="39"/>
      <c r="W102" s="39"/>
      <c r="X102" s="39"/>
      <c r="Y102" s="39"/>
      <c r="Z102" s="39"/>
      <c r="AA102" s="39"/>
      <c r="AB102" s="39"/>
      <c r="AC102" s="39"/>
      <c r="AD102" s="39"/>
      <c r="AE102" s="39"/>
      <c r="AT102" s="17" t="s">
        <v>1088</v>
      </c>
      <c r="AU102" s="17" t="s">
        <v>91</v>
      </c>
    </row>
    <row r="103" s="2" customFormat="1" ht="33" customHeight="1">
      <c r="A103" s="39"/>
      <c r="B103" s="40"/>
      <c r="C103" s="215" t="s">
        <v>223</v>
      </c>
      <c r="D103" s="215" t="s">
        <v>195</v>
      </c>
      <c r="E103" s="216" t="s">
        <v>2847</v>
      </c>
      <c r="F103" s="217" t="s">
        <v>2848</v>
      </c>
      <c r="G103" s="218" t="s">
        <v>198</v>
      </c>
      <c r="H103" s="219">
        <v>37</v>
      </c>
      <c r="I103" s="220"/>
      <c r="J103" s="221">
        <f>ROUND(I103*H103,2)</f>
        <v>0</v>
      </c>
      <c r="K103" s="217" t="s">
        <v>1086</v>
      </c>
      <c r="L103" s="45"/>
      <c r="M103" s="222" t="s">
        <v>44</v>
      </c>
      <c r="N103" s="223"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200</v>
      </c>
      <c r="AT103" s="226" t="s">
        <v>195</v>
      </c>
      <c r="AU103" s="226" t="s">
        <v>91</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200</v>
      </c>
      <c r="BM103" s="226" t="s">
        <v>3073</v>
      </c>
    </row>
    <row r="104" s="2" customFormat="1">
      <c r="A104" s="39"/>
      <c r="B104" s="40"/>
      <c r="C104" s="41"/>
      <c r="D104" s="248" t="s">
        <v>1088</v>
      </c>
      <c r="E104" s="41"/>
      <c r="F104" s="249" t="s">
        <v>2850</v>
      </c>
      <c r="G104" s="41"/>
      <c r="H104" s="41"/>
      <c r="I104" s="240"/>
      <c r="J104" s="41"/>
      <c r="K104" s="41"/>
      <c r="L104" s="45"/>
      <c r="M104" s="241"/>
      <c r="N104" s="242"/>
      <c r="O104" s="85"/>
      <c r="P104" s="85"/>
      <c r="Q104" s="85"/>
      <c r="R104" s="85"/>
      <c r="S104" s="85"/>
      <c r="T104" s="86"/>
      <c r="U104" s="39"/>
      <c r="V104" s="39"/>
      <c r="W104" s="39"/>
      <c r="X104" s="39"/>
      <c r="Y104" s="39"/>
      <c r="Z104" s="39"/>
      <c r="AA104" s="39"/>
      <c r="AB104" s="39"/>
      <c r="AC104" s="39"/>
      <c r="AD104" s="39"/>
      <c r="AE104" s="39"/>
      <c r="AT104" s="17" t="s">
        <v>1088</v>
      </c>
      <c r="AU104" s="17" t="s">
        <v>91</v>
      </c>
    </row>
    <row r="105" s="2" customFormat="1" ht="33" customHeight="1">
      <c r="A105" s="39"/>
      <c r="B105" s="40"/>
      <c r="C105" s="215" t="s">
        <v>227</v>
      </c>
      <c r="D105" s="215" t="s">
        <v>195</v>
      </c>
      <c r="E105" s="216" t="s">
        <v>2843</v>
      </c>
      <c r="F105" s="217" t="s">
        <v>2844</v>
      </c>
      <c r="G105" s="218" t="s">
        <v>198</v>
      </c>
      <c r="H105" s="219">
        <v>13</v>
      </c>
      <c r="I105" s="220"/>
      <c r="J105" s="221">
        <f>ROUND(I105*H105,2)</f>
        <v>0</v>
      </c>
      <c r="K105" s="217" t="s">
        <v>1086</v>
      </c>
      <c r="L105" s="45"/>
      <c r="M105" s="222" t="s">
        <v>44</v>
      </c>
      <c r="N105" s="223"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200</v>
      </c>
      <c r="AT105" s="226" t="s">
        <v>195</v>
      </c>
      <c r="AU105" s="226" t="s">
        <v>91</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200</v>
      </c>
      <c r="BM105" s="226" t="s">
        <v>3074</v>
      </c>
    </row>
    <row r="106" s="2" customFormat="1">
      <c r="A106" s="39"/>
      <c r="B106" s="40"/>
      <c r="C106" s="41"/>
      <c r="D106" s="248" t="s">
        <v>1088</v>
      </c>
      <c r="E106" s="41"/>
      <c r="F106" s="249" t="s">
        <v>2846</v>
      </c>
      <c r="G106" s="41"/>
      <c r="H106" s="41"/>
      <c r="I106" s="240"/>
      <c r="J106" s="41"/>
      <c r="K106" s="41"/>
      <c r="L106" s="45"/>
      <c r="M106" s="241"/>
      <c r="N106" s="242"/>
      <c r="O106" s="85"/>
      <c r="P106" s="85"/>
      <c r="Q106" s="85"/>
      <c r="R106" s="85"/>
      <c r="S106" s="85"/>
      <c r="T106" s="86"/>
      <c r="U106" s="39"/>
      <c r="V106" s="39"/>
      <c r="W106" s="39"/>
      <c r="X106" s="39"/>
      <c r="Y106" s="39"/>
      <c r="Z106" s="39"/>
      <c r="AA106" s="39"/>
      <c r="AB106" s="39"/>
      <c r="AC106" s="39"/>
      <c r="AD106" s="39"/>
      <c r="AE106" s="39"/>
      <c r="AT106" s="17" t="s">
        <v>1088</v>
      </c>
      <c r="AU106" s="17" t="s">
        <v>91</v>
      </c>
    </row>
    <row r="107" s="2" customFormat="1" ht="24.15" customHeight="1">
      <c r="A107" s="39"/>
      <c r="B107" s="40"/>
      <c r="C107" s="215" t="s">
        <v>231</v>
      </c>
      <c r="D107" s="215" t="s">
        <v>195</v>
      </c>
      <c r="E107" s="216" t="s">
        <v>2860</v>
      </c>
      <c r="F107" s="217" t="s">
        <v>2861</v>
      </c>
      <c r="G107" s="218" t="s">
        <v>198</v>
      </c>
      <c r="H107" s="219">
        <v>410</v>
      </c>
      <c r="I107" s="220"/>
      <c r="J107" s="221">
        <f>ROUND(I107*H107,2)</f>
        <v>0</v>
      </c>
      <c r="K107" s="217" t="s">
        <v>1086</v>
      </c>
      <c r="L107" s="45"/>
      <c r="M107" s="222" t="s">
        <v>44</v>
      </c>
      <c r="N107" s="223" t="s">
        <v>53</v>
      </c>
      <c r="O107" s="85"/>
      <c r="P107" s="224">
        <f>O107*H107</f>
        <v>0</v>
      </c>
      <c r="Q107" s="224">
        <v>0.20015</v>
      </c>
      <c r="R107" s="224">
        <f>Q107*H107</f>
        <v>82.061499999999995</v>
      </c>
      <c r="S107" s="224">
        <v>0</v>
      </c>
      <c r="T107" s="225">
        <f>S107*H107</f>
        <v>0</v>
      </c>
      <c r="U107" s="39"/>
      <c r="V107" s="39"/>
      <c r="W107" s="39"/>
      <c r="X107" s="39"/>
      <c r="Y107" s="39"/>
      <c r="Z107" s="39"/>
      <c r="AA107" s="39"/>
      <c r="AB107" s="39"/>
      <c r="AC107" s="39"/>
      <c r="AD107" s="39"/>
      <c r="AE107" s="39"/>
      <c r="AR107" s="226" t="s">
        <v>200</v>
      </c>
      <c r="AT107" s="226" t="s">
        <v>195</v>
      </c>
      <c r="AU107" s="226" t="s">
        <v>91</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200</v>
      </c>
      <c r="BM107" s="226" t="s">
        <v>3075</v>
      </c>
    </row>
    <row r="108" s="2" customFormat="1">
      <c r="A108" s="39"/>
      <c r="B108" s="40"/>
      <c r="C108" s="41"/>
      <c r="D108" s="248" t="s">
        <v>1088</v>
      </c>
      <c r="E108" s="41"/>
      <c r="F108" s="249" t="s">
        <v>2863</v>
      </c>
      <c r="G108" s="41"/>
      <c r="H108" s="41"/>
      <c r="I108" s="240"/>
      <c r="J108" s="41"/>
      <c r="K108" s="41"/>
      <c r="L108" s="45"/>
      <c r="M108" s="241"/>
      <c r="N108" s="242"/>
      <c r="O108" s="85"/>
      <c r="P108" s="85"/>
      <c r="Q108" s="85"/>
      <c r="R108" s="85"/>
      <c r="S108" s="85"/>
      <c r="T108" s="86"/>
      <c r="U108" s="39"/>
      <c r="V108" s="39"/>
      <c r="W108" s="39"/>
      <c r="X108" s="39"/>
      <c r="Y108" s="39"/>
      <c r="Z108" s="39"/>
      <c r="AA108" s="39"/>
      <c r="AB108" s="39"/>
      <c r="AC108" s="39"/>
      <c r="AD108" s="39"/>
      <c r="AE108" s="39"/>
      <c r="AT108" s="17" t="s">
        <v>1088</v>
      </c>
      <c r="AU108" s="17" t="s">
        <v>91</v>
      </c>
    </row>
    <row r="109" s="2" customFormat="1" ht="24.15" customHeight="1">
      <c r="A109" s="39"/>
      <c r="B109" s="40"/>
      <c r="C109" s="215" t="s">
        <v>235</v>
      </c>
      <c r="D109" s="215" t="s">
        <v>195</v>
      </c>
      <c r="E109" s="216" t="s">
        <v>2851</v>
      </c>
      <c r="F109" s="217" t="s">
        <v>2852</v>
      </c>
      <c r="G109" s="218" t="s">
        <v>198</v>
      </c>
      <c r="H109" s="219">
        <v>19</v>
      </c>
      <c r="I109" s="220"/>
      <c r="J109" s="221">
        <f>ROUND(I109*H109,2)</f>
        <v>0</v>
      </c>
      <c r="K109" s="217" t="s">
        <v>1086</v>
      </c>
      <c r="L109" s="45"/>
      <c r="M109" s="222" t="s">
        <v>44</v>
      </c>
      <c r="N109" s="223" t="s">
        <v>53</v>
      </c>
      <c r="O109" s="85"/>
      <c r="P109" s="224">
        <f>O109*H109</f>
        <v>0</v>
      </c>
      <c r="Q109" s="224">
        <v>0.0036600000000000001</v>
      </c>
      <c r="R109" s="224">
        <f>Q109*H109</f>
        <v>0.069540000000000005</v>
      </c>
      <c r="S109" s="224">
        <v>0</v>
      </c>
      <c r="T109" s="225">
        <f>S109*H109</f>
        <v>0</v>
      </c>
      <c r="U109" s="39"/>
      <c r="V109" s="39"/>
      <c r="W109" s="39"/>
      <c r="X109" s="39"/>
      <c r="Y109" s="39"/>
      <c r="Z109" s="39"/>
      <c r="AA109" s="39"/>
      <c r="AB109" s="39"/>
      <c r="AC109" s="39"/>
      <c r="AD109" s="39"/>
      <c r="AE109" s="39"/>
      <c r="AR109" s="226" t="s">
        <v>200</v>
      </c>
      <c r="AT109" s="226" t="s">
        <v>195</v>
      </c>
      <c r="AU109" s="226" t="s">
        <v>91</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200</v>
      </c>
      <c r="BM109" s="226" t="s">
        <v>3076</v>
      </c>
    </row>
    <row r="110" s="2" customFormat="1">
      <c r="A110" s="39"/>
      <c r="B110" s="40"/>
      <c r="C110" s="41"/>
      <c r="D110" s="248" t="s">
        <v>1088</v>
      </c>
      <c r="E110" s="41"/>
      <c r="F110" s="249" t="s">
        <v>2854</v>
      </c>
      <c r="G110" s="41"/>
      <c r="H110" s="41"/>
      <c r="I110" s="240"/>
      <c r="J110" s="41"/>
      <c r="K110" s="41"/>
      <c r="L110" s="45"/>
      <c r="M110" s="241"/>
      <c r="N110" s="242"/>
      <c r="O110" s="85"/>
      <c r="P110" s="85"/>
      <c r="Q110" s="85"/>
      <c r="R110" s="85"/>
      <c r="S110" s="85"/>
      <c r="T110" s="86"/>
      <c r="U110" s="39"/>
      <c r="V110" s="39"/>
      <c r="W110" s="39"/>
      <c r="X110" s="39"/>
      <c r="Y110" s="39"/>
      <c r="Z110" s="39"/>
      <c r="AA110" s="39"/>
      <c r="AB110" s="39"/>
      <c r="AC110" s="39"/>
      <c r="AD110" s="39"/>
      <c r="AE110" s="39"/>
      <c r="AT110" s="17" t="s">
        <v>1088</v>
      </c>
      <c r="AU110" s="17" t="s">
        <v>91</v>
      </c>
    </row>
    <row r="111" s="2" customFormat="1" ht="16.5" customHeight="1">
      <c r="A111" s="39"/>
      <c r="B111" s="40"/>
      <c r="C111" s="228" t="s">
        <v>239</v>
      </c>
      <c r="D111" s="228" t="s">
        <v>266</v>
      </c>
      <c r="E111" s="229" t="s">
        <v>2856</v>
      </c>
      <c r="F111" s="230" t="s">
        <v>2857</v>
      </c>
      <c r="G111" s="231" t="s">
        <v>198</v>
      </c>
      <c r="H111" s="232">
        <v>19.57</v>
      </c>
      <c r="I111" s="233"/>
      <c r="J111" s="234">
        <f>ROUND(I111*H111,2)</f>
        <v>0</v>
      </c>
      <c r="K111" s="230" t="s">
        <v>1086</v>
      </c>
      <c r="L111" s="235"/>
      <c r="M111" s="236" t="s">
        <v>44</v>
      </c>
      <c r="N111" s="237" t="s">
        <v>53</v>
      </c>
      <c r="O111" s="85"/>
      <c r="P111" s="224">
        <f>O111*H111</f>
        <v>0</v>
      </c>
      <c r="Q111" s="224">
        <v>0.0043400000000000001</v>
      </c>
      <c r="R111" s="224">
        <f>Q111*H111</f>
        <v>0.084933800000000004</v>
      </c>
      <c r="S111" s="224">
        <v>0</v>
      </c>
      <c r="T111" s="225">
        <f>S111*H111</f>
        <v>0</v>
      </c>
      <c r="U111" s="39"/>
      <c r="V111" s="39"/>
      <c r="W111" s="39"/>
      <c r="X111" s="39"/>
      <c r="Y111" s="39"/>
      <c r="Z111" s="39"/>
      <c r="AA111" s="39"/>
      <c r="AB111" s="39"/>
      <c r="AC111" s="39"/>
      <c r="AD111" s="39"/>
      <c r="AE111" s="39"/>
      <c r="AR111" s="226" t="s">
        <v>269</v>
      </c>
      <c r="AT111" s="226" t="s">
        <v>266</v>
      </c>
      <c r="AU111" s="226" t="s">
        <v>91</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270</v>
      </c>
      <c r="BM111" s="226" t="s">
        <v>3077</v>
      </c>
    </row>
    <row r="112" s="13" customFormat="1">
      <c r="A112" s="13"/>
      <c r="B112" s="253"/>
      <c r="C112" s="254"/>
      <c r="D112" s="238" t="s">
        <v>1266</v>
      </c>
      <c r="E112" s="254"/>
      <c r="F112" s="255" t="s">
        <v>3078</v>
      </c>
      <c r="G112" s="254"/>
      <c r="H112" s="256">
        <v>19.57</v>
      </c>
      <c r="I112" s="257"/>
      <c r="J112" s="254"/>
      <c r="K112" s="254"/>
      <c r="L112" s="258"/>
      <c r="M112" s="259"/>
      <c r="N112" s="260"/>
      <c r="O112" s="260"/>
      <c r="P112" s="260"/>
      <c r="Q112" s="260"/>
      <c r="R112" s="260"/>
      <c r="S112" s="260"/>
      <c r="T112" s="261"/>
      <c r="U112" s="13"/>
      <c r="V112" s="13"/>
      <c r="W112" s="13"/>
      <c r="X112" s="13"/>
      <c r="Y112" s="13"/>
      <c r="Z112" s="13"/>
      <c r="AA112" s="13"/>
      <c r="AB112" s="13"/>
      <c r="AC112" s="13"/>
      <c r="AD112" s="13"/>
      <c r="AE112" s="13"/>
      <c r="AT112" s="262" t="s">
        <v>1266</v>
      </c>
      <c r="AU112" s="262" t="s">
        <v>91</v>
      </c>
      <c r="AV112" s="13" t="s">
        <v>91</v>
      </c>
      <c r="AW112" s="13" t="s">
        <v>4</v>
      </c>
      <c r="AX112" s="13" t="s">
        <v>89</v>
      </c>
      <c r="AY112" s="262" t="s">
        <v>192</v>
      </c>
    </row>
    <row r="113" s="12" customFormat="1" ht="22.8" customHeight="1">
      <c r="A113" s="12"/>
      <c r="B113" s="199"/>
      <c r="C113" s="200"/>
      <c r="D113" s="201" t="s">
        <v>81</v>
      </c>
      <c r="E113" s="213" t="s">
        <v>2548</v>
      </c>
      <c r="F113" s="213" t="s">
        <v>2864</v>
      </c>
      <c r="G113" s="200"/>
      <c r="H113" s="200"/>
      <c r="I113" s="203"/>
      <c r="J113" s="214">
        <f>BK113</f>
        <v>0</v>
      </c>
      <c r="K113" s="200"/>
      <c r="L113" s="205"/>
      <c r="M113" s="206"/>
      <c r="N113" s="207"/>
      <c r="O113" s="207"/>
      <c r="P113" s="208">
        <f>SUM(P114:P133)</f>
        <v>0</v>
      </c>
      <c r="Q113" s="207"/>
      <c r="R113" s="208">
        <f>SUM(R114:R133)</f>
        <v>29.442510000000002</v>
      </c>
      <c r="S113" s="207"/>
      <c r="T113" s="209">
        <f>SUM(T114:T133)</f>
        <v>11.43</v>
      </c>
      <c r="U113" s="12"/>
      <c r="V113" s="12"/>
      <c r="W113" s="12"/>
      <c r="X113" s="12"/>
      <c r="Y113" s="12"/>
      <c r="Z113" s="12"/>
      <c r="AA113" s="12"/>
      <c r="AB113" s="12"/>
      <c r="AC113" s="12"/>
      <c r="AD113" s="12"/>
      <c r="AE113" s="12"/>
      <c r="AR113" s="210" t="s">
        <v>89</v>
      </c>
      <c r="AT113" s="211" t="s">
        <v>81</v>
      </c>
      <c r="AU113" s="211" t="s">
        <v>89</v>
      </c>
      <c r="AY113" s="210" t="s">
        <v>192</v>
      </c>
      <c r="BK113" s="212">
        <f>SUM(BK114:BK133)</f>
        <v>0</v>
      </c>
    </row>
    <row r="114" s="2" customFormat="1" ht="21.75" customHeight="1">
      <c r="A114" s="39"/>
      <c r="B114" s="40"/>
      <c r="C114" s="215" t="s">
        <v>243</v>
      </c>
      <c r="D114" s="215" t="s">
        <v>195</v>
      </c>
      <c r="E114" s="216" t="s">
        <v>2868</v>
      </c>
      <c r="F114" s="217" t="s">
        <v>2869</v>
      </c>
      <c r="G114" s="218" t="s">
        <v>1251</v>
      </c>
      <c r="H114" s="219">
        <v>115</v>
      </c>
      <c r="I114" s="220"/>
      <c r="J114" s="221">
        <f>ROUND(I114*H114,2)</f>
        <v>0</v>
      </c>
      <c r="K114" s="217" t="s">
        <v>1086</v>
      </c>
      <c r="L114" s="45"/>
      <c r="M114" s="222" t="s">
        <v>44</v>
      </c>
      <c r="N114" s="223"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200</v>
      </c>
      <c r="AT114" s="226" t="s">
        <v>195</v>
      </c>
      <c r="AU114" s="226" t="s">
        <v>91</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200</v>
      </c>
      <c r="BM114" s="226" t="s">
        <v>3079</v>
      </c>
    </row>
    <row r="115" s="2" customFormat="1">
      <c r="A115" s="39"/>
      <c r="B115" s="40"/>
      <c r="C115" s="41"/>
      <c r="D115" s="248" t="s">
        <v>1088</v>
      </c>
      <c r="E115" s="41"/>
      <c r="F115" s="249" t="s">
        <v>2871</v>
      </c>
      <c r="G115" s="41"/>
      <c r="H115" s="41"/>
      <c r="I115" s="240"/>
      <c r="J115" s="41"/>
      <c r="K115" s="41"/>
      <c r="L115" s="45"/>
      <c r="M115" s="241"/>
      <c r="N115" s="242"/>
      <c r="O115" s="85"/>
      <c r="P115" s="85"/>
      <c r="Q115" s="85"/>
      <c r="R115" s="85"/>
      <c r="S115" s="85"/>
      <c r="T115" s="86"/>
      <c r="U115" s="39"/>
      <c r="V115" s="39"/>
      <c r="W115" s="39"/>
      <c r="X115" s="39"/>
      <c r="Y115" s="39"/>
      <c r="Z115" s="39"/>
      <c r="AA115" s="39"/>
      <c r="AB115" s="39"/>
      <c r="AC115" s="39"/>
      <c r="AD115" s="39"/>
      <c r="AE115" s="39"/>
      <c r="AT115" s="17" t="s">
        <v>1088</v>
      </c>
      <c r="AU115" s="17" t="s">
        <v>91</v>
      </c>
    </row>
    <row r="116" s="2" customFormat="1" ht="24.15" customHeight="1">
      <c r="A116" s="39"/>
      <c r="B116" s="40"/>
      <c r="C116" s="215" t="s">
        <v>247</v>
      </c>
      <c r="D116" s="215" t="s">
        <v>195</v>
      </c>
      <c r="E116" s="216" t="s">
        <v>2872</v>
      </c>
      <c r="F116" s="217" t="s">
        <v>2873</v>
      </c>
      <c r="G116" s="218" t="s">
        <v>1251</v>
      </c>
      <c r="H116" s="219">
        <v>25</v>
      </c>
      <c r="I116" s="220"/>
      <c r="J116" s="221">
        <f>ROUND(I116*H116,2)</f>
        <v>0</v>
      </c>
      <c r="K116" s="217" t="s">
        <v>1086</v>
      </c>
      <c r="L116" s="45"/>
      <c r="M116" s="222" t="s">
        <v>44</v>
      </c>
      <c r="N116" s="223" t="s">
        <v>53</v>
      </c>
      <c r="O116" s="85"/>
      <c r="P116" s="224">
        <f>O116*H116</f>
        <v>0</v>
      </c>
      <c r="Q116" s="224">
        <v>0.50600999999999996</v>
      </c>
      <c r="R116" s="224">
        <f>Q116*H116</f>
        <v>12.65025</v>
      </c>
      <c r="S116" s="224">
        <v>0</v>
      </c>
      <c r="T116" s="225">
        <f>S116*H116</f>
        <v>0</v>
      </c>
      <c r="U116" s="39"/>
      <c r="V116" s="39"/>
      <c r="W116" s="39"/>
      <c r="X116" s="39"/>
      <c r="Y116" s="39"/>
      <c r="Z116" s="39"/>
      <c r="AA116" s="39"/>
      <c r="AB116" s="39"/>
      <c r="AC116" s="39"/>
      <c r="AD116" s="39"/>
      <c r="AE116" s="39"/>
      <c r="AR116" s="226" t="s">
        <v>200</v>
      </c>
      <c r="AT116" s="226" t="s">
        <v>195</v>
      </c>
      <c r="AU116" s="226" t="s">
        <v>91</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200</v>
      </c>
      <c r="BM116" s="226" t="s">
        <v>3080</v>
      </c>
    </row>
    <row r="117" s="2" customFormat="1">
      <c r="A117" s="39"/>
      <c r="B117" s="40"/>
      <c r="C117" s="41"/>
      <c r="D117" s="248" t="s">
        <v>1088</v>
      </c>
      <c r="E117" s="41"/>
      <c r="F117" s="249" t="s">
        <v>2875</v>
      </c>
      <c r="G117" s="41"/>
      <c r="H117" s="41"/>
      <c r="I117" s="240"/>
      <c r="J117" s="41"/>
      <c r="K117" s="41"/>
      <c r="L117" s="45"/>
      <c r="M117" s="241"/>
      <c r="N117" s="242"/>
      <c r="O117" s="85"/>
      <c r="P117" s="85"/>
      <c r="Q117" s="85"/>
      <c r="R117" s="85"/>
      <c r="S117" s="85"/>
      <c r="T117" s="86"/>
      <c r="U117" s="39"/>
      <c r="V117" s="39"/>
      <c r="W117" s="39"/>
      <c r="X117" s="39"/>
      <c r="Y117" s="39"/>
      <c r="Z117" s="39"/>
      <c r="AA117" s="39"/>
      <c r="AB117" s="39"/>
      <c r="AC117" s="39"/>
      <c r="AD117" s="39"/>
      <c r="AE117" s="39"/>
      <c r="AT117" s="17" t="s">
        <v>1088</v>
      </c>
      <c r="AU117" s="17" t="s">
        <v>91</v>
      </c>
    </row>
    <row r="118" s="2" customFormat="1" ht="24.15" customHeight="1">
      <c r="A118" s="39"/>
      <c r="B118" s="40"/>
      <c r="C118" s="215" t="s">
        <v>251</v>
      </c>
      <c r="D118" s="215" t="s">
        <v>195</v>
      </c>
      <c r="E118" s="216" t="s">
        <v>3081</v>
      </c>
      <c r="F118" s="217" t="s">
        <v>3082</v>
      </c>
      <c r="G118" s="218" t="s">
        <v>198</v>
      </c>
      <c r="H118" s="219">
        <v>6</v>
      </c>
      <c r="I118" s="220"/>
      <c r="J118" s="221">
        <f>ROUND(I118*H118,2)</f>
        <v>0</v>
      </c>
      <c r="K118" s="217" t="s">
        <v>1086</v>
      </c>
      <c r="L118" s="45"/>
      <c r="M118" s="222" t="s">
        <v>44</v>
      </c>
      <c r="N118" s="223" t="s">
        <v>53</v>
      </c>
      <c r="O118" s="85"/>
      <c r="P118" s="224">
        <f>O118*H118</f>
        <v>0</v>
      </c>
      <c r="Q118" s="224">
        <v>0.11934</v>
      </c>
      <c r="R118" s="224">
        <f>Q118*H118</f>
        <v>0.71604000000000001</v>
      </c>
      <c r="S118" s="224">
        <v>0</v>
      </c>
      <c r="T118" s="225">
        <f>S118*H118</f>
        <v>0</v>
      </c>
      <c r="U118" s="39"/>
      <c r="V118" s="39"/>
      <c r="W118" s="39"/>
      <c r="X118" s="39"/>
      <c r="Y118" s="39"/>
      <c r="Z118" s="39"/>
      <c r="AA118" s="39"/>
      <c r="AB118" s="39"/>
      <c r="AC118" s="39"/>
      <c r="AD118" s="39"/>
      <c r="AE118" s="39"/>
      <c r="AR118" s="226" t="s">
        <v>200</v>
      </c>
      <c r="AT118" s="226" t="s">
        <v>195</v>
      </c>
      <c r="AU118" s="226" t="s">
        <v>91</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200</v>
      </c>
      <c r="BM118" s="226" t="s">
        <v>3083</v>
      </c>
    </row>
    <row r="119" s="2" customFormat="1">
      <c r="A119" s="39"/>
      <c r="B119" s="40"/>
      <c r="C119" s="41"/>
      <c r="D119" s="248" t="s">
        <v>1088</v>
      </c>
      <c r="E119" s="41"/>
      <c r="F119" s="249" t="s">
        <v>3084</v>
      </c>
      <c r="G119" s="41"/>
      <c r="H119" s="41"/>
      <c r="I119" s="240"/>
      <c r="J119" s="41"/>
      <c r="K119" s="41"/>
      <c r="L119" s="45"/>
      <c r="M119" s="241"/>
      <c r="N119" s="242"/>
      <c r="O119" s="85"/>
      <c r="P119" s="85"/>
      <c r="Q119" s="85"/>
      <c r="R119" s="85"/>
      <c r="S119" s="85"/>
      <c r="T119" s="86"/>
      <c r="U119" s="39"/>
      <c r="V119" s="39"/>
      <c r="W119" s="39"/>
      <c r="X119" s="39"/>
      <c r="Y119" s="39"/>
      <c r="Z119" s="39"/>
      <c r="AA119" s="39"/>
      <c r="AB119" s="39"/>
      <c r="AC119" s="39"/>
      <c r="AD119" s="39"/>
      <c r="AE119" s="39"/>
      <c r="AT119" s="17" t="s">
        <v>1088</v>
      </c>
      <c r="AU119" s="17" t="s">
        <v>91</v>
      </c>
    </row>
    <row r="120" s="2" customFormat="1" ht="37.8" customHeight="1">
      <c r="A120" s="39"/>
      <c r="B120" s="40"/>
      <c r="C120" s="215" t="s">
        <v>8</v>
      </c>
      <c r="D120" s="215" t="s">
        <v>195</v>
      </c>
      <c r="E120" s="216" t="s">
        <v>2876</v>
      </c>
      <c r="F120" s="217" t="s">
        <v>2877</v>
      </c>
      <c r="G120" s="218" t="s">
        <v>1251</v>
      </c>
      <c r="H120" s="219">
        <v>8</v>
      </c>
      <c r="I120" s="220"/>
      <c r="J120" s="221">
        <f>ROUND(I120*H120,2)</f>
        <v>0</v>
      </c>
      <c r="K120" s="217" t="s">
        <v>1086</v>
      </c>
      <c r="L120" s="45"/>
      <c r="M120" s="222" t="s">
        <v>44</v>
      </c>
      <c r="N120" s="223"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89</v>
      </c>
      <c r="AT120" s="226" t="s">
        <v>195</v>
      </c>
      <c r="AU120" s="226" t="s">
        <v>91</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89</v>
      </c>
      <c r="BM120" s="226" t="s">
        <v>3085</v>
      </c>
    </row>
    <row r="121" s="2" customFormat="1">
      <c r="A121" s="39"/>
      <c r="B121" s="40"/>
      <c r="C121" s="41"/>
      <c r="D121" s="248" t="s">
        <v>1088</v>
      </c>
      <c r="E121" s="41"/>
      <c r="F121" s="249" t="s">
        <v>2879</v>
      </c>
      <c r="G121" s="41"/>
      <c r="H121" s="41"/>
      <c r="I121" s="240"/>
      <c r="J121" s="41"/>
      <c r="K121" s="41"/>
      <c r="L121" s="45"/>
      <c r="M121" s="241"/>
      <c r="N121" s="242"/>
      <c r="O121" s="85"/>
      <c r="P121" s="85"/>
      <c r="Q121" s="85"/>
      <c r="R121" s="85"/>
      <c r="S121" s="85"/>
      <c r="T121" s="86"/>
      <c r="U121" s="39"/>
      <c r="V121" s="39"/>
      <c r="W121" s="39"/>
      <c r="X121" s="39"/>
      <c r="Y121" s="39"/>
      <c r="Z121" s="39"/>
      <c r="AA121" s="39"/>
      <c r="AB121" s="39"/>
      <c r="AC121" s="39"/>
      <c r="AD121" s="39"/>
      <c r="AE121" s="39"/>
      <c r="AT121" s="17" t="s">
        <v>1088</v>
      </c>
      <c r="AU121" s="17" t="s">
        <v>91</v>
      </c>
    </row>
    <row r="122" s="2" customFormat="1" ht="24.15" customHeight="1">
      <c r="A122" s="39"/>
      <c r="B122" s="40"/>
      <c r="C122" s="215" t="s">
        <v>211</v>
      </c>
      <c r="D122" s="215" t="s">
        <v>195</v>
      </c>
      <c r="E122" s="216" t="s">
        <v>2880</v>
      </c>
      <c r="F122" s="217" t="s">
        <v>2881</v>
      </c>
      <c r="G122" s="218" t="s">
        <v>1251</v>
      </c>
      <c r="H122" s="219">
        <v>25</v>
      </c>
      <c r="I122" s="220"/>
      <c r="J122" s="221">
        <f>ROUND(I122*H122,2)</f>
        <v>0</v>
      </c>
      <c r="K122" s="217" t="s">
        <v>1086</v>
      </c>
      <c r="L122" s="45"/>
      <c r="M122" s="222" t="s">
        <v>44</v>
      </c>
      <c r="N122" s="223" t="s">
        <v>53</v>
      </c>
      <c r="O122" s="85"/>
      <c r="P122" s="224">
        <f>O122*H122</f>
        <v>0</v>
      </c>
      <c r="Q122" s="224">
        <v>0.10100000000000001</v>
      </c>
      <c r="R122" s="224">
        <f>Q122*H122</f>
        <v>2.5250000000000004</v>
      </c>
      <c r="S122" s="224">
        <v>0</v>
      </c>
      <c r="T122" s="225">
        <f>S122*H122</f>
        <v>0</v>
      </c>
      <c r="U122" s="39"/>
      <c r="V122" s="39"/>
      <c r="W122" s="39"/>
      <c r="X122" s="39"/>
      <c r="Y122" s="39"/>
      <c r="Z122" s="39"/>
      <c r="AA122" s="39"/>
      <c r="AB122" s="39"/>
      <c r="AC122" s="39"/>
      <c r="AD122" s="39"/>
      <c r="AE122" s="39"/>
      <c r="AR122" s="226" t="s">
        <v>200</v>
      </c>
      <c r="AT122" s="226" t="s">
        <v>195</v>
      </c>
      <c r="AU122" s="226" t="s">
        <v>91</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200</v>
      </c>
      <c r="BM122" s="226" t="s">
        <v>3086</v>
      </c>
    </row>
    <row r="123" s="2" customFormat="1">
      <c r="A123" s="39"/>
      <c r="B123" s="40"/>
      <c r="C123" s="41"/>
      <c r="D123" s="248" t="s">
        <v>1088</v>
      </c>
      <c r="E123" s="41"/>
      <c r="F123" s="249" t="s">
        <v>2883</v>
      </c>
      <c r="G123" s="41"/>
      <c r="H123" s="41"/>
      <c r="I123" s="240"/>
      <c r="J123" s="41"/>
      <c r="K123" s="41"/>
      <c r="L123" s="45"/>
      <c r="M123" s="241"/>
      <c r="N123" s="242"/>
      <c r="O123" s="85"/>
      <c r="P123" s="85"/>
      <c r="Q123" s="85"/>
      <c r="R123" s="85"/>
      <c r="S123" s="85"/>
      <c r="T123" s="86"/>
      <c r="U123" s="39"/>
      <c r="V123" s="39"/>
      <c r="W123" s="39"/>
      <c r="X123" s="39"/>
      <c r="Y123" s="39"/>
      <c r="Z123" s="39"/>
      <c r="AA123" s="39"/>
      <c r="AB123" s="39"/>
      <c r="AC123" s="39"/>
      <c r="AD123" s="39"/>
      <c r="AE123" s="39"/>
      <c r="AT123" s="17" t="s">
        <v>1088</v>
      </c>
      <c r="AU123" s="17" t="s">
        <v>91</v>
      </c>
    </row>
    <row r="124" s="2" customFormat="1">
      <c r="A124" s="39"/>
      <c r="B124" s="40"/>
      <c r="C124" s="41"/>
      <c r="D124" s="238" t="s">
        <v>478</v>
      </c>
      <c r="E124" s="41"/>
      <c r="F124" s="239" t="s">
        <v>2884</v>
      </c>
      <c r="G124" s="41"/>
      <c r="H124" s="41"/>
      <c r="I124" s="240"/>
      <c r="J124" s="41"/>
      <c r="K124" s="41"/>
      <c r="L124" s="45"/>
      <c r="M124" s="241"/>
      <c r="N124" s="242"/>
      <c r="O124" s="85"/>
      <c r="P124" s="85"/>
      <c r="Q124" s="85"/>
      <c r="R124" s="85"/>
      <c r="S124" s="85"/>
      <c r="T124" s="86"/>
      <c r="U124" s="39"/>
      <c r="V124" s="39"/>
      <c r="W124" s="39"/>
      <c r="X124" s="39"/>
      <c r="Y124" s="39"/>
      <c r="Z124" s="39"/>
      <c r="AA124" s="39"/>
      <c r="AB124" s="39"/>
      <c r="AC124" s="39"/>
      <c r="AD124" s="39"/>
      <c r="AE124" s="39"/>
      <c r="AT124" s="17" t="s">
        <v>478</v>
      </c>
      <c r="AU124" s="17" t="s">
        <v>91</v>
      </c>
    </row>
    <row r="125" s="2" customFormat="1" ht="24.15" customHeight="1">
      <c r="A125" s="39"/>
      <c r="B125" s="40"/>
      <c r="C125" s="215" t="s">
        <v>261</v>
      </c>
      <c r="D125" s="215" t="s">
        <v>195</v>
      </c>
      <c r="E125" s="216" t="s">
        <v>3087</v>
      </c>
      <c r="F125" s="217" t="s">
        <v>3088</v>
      </c>
      <c r="G125" s="218" t="s">
        <v>1251</v>
      </c>
      <c r="H125" s="219">
        <v>2</v>
      </c>
      <c r="I125" s="220"/>
      <c r="J125" s="221">
        <f>ROUND(I125*H125,2)</f>
        <v>0</v>
      </c>
      <c r="K125" s="217" t="s">
        <v>1086</v>
      </c>
      <c r="L125" s="45"/>
      <c r="M125" s="222" t="s">
        <v>44</v>
      </c>
      <c r="N125" s="223" t="s">
        <v>53</v>
      </c>
      <c r="O125" s="85"/>
      <c r="P125" s="224">
        <f>O125*H125</f>
        <v>0</v>
      </c>
      <c r="Q125" s="224">
        <v>0</v>
      </c>
      <c r="R125" s="224">
        <f>Q125*H125</f>
        <v>0</v>
      </c>
      <c r="S125" s="224">
        <v>0.625</v>
      </c>
      <c r="T125" s="225">
        <f>S125*H125</f>
        <v>1.25</v>
      </c>
      <c r="U125" s="39"/>
      <c r="V125" s="39"/>
      <c r="W125" s="39"/>
      <c r="X125" s="39"/>
      <c r="Y125" s="39"/>
      <c r="Z125" s="39"/>
      <c r="AA125" s="39"/>
      <c r="AB125" s="39"/>
      <c r="AC125" s="39"/>
      <c r="AD125" s="39"/>
      <c r="AE125" s="39"/>
      <c r="AR125" s="226" t="s">
        <v>89</v>
      </c>
      <c r="AT125" s="226" t="s">
        <v>195</v>
      </c>
      <c r="AU125" s="226" t="s">
        <v>91</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89</v>
      </c>
      <c r="BM125" s="226" t="s">
        <v>3089</v>
      </c>
    </row>
    <row r="126" s="2" customFormat="1">
      <c r="A126" s="39"/>
      <c r="B126" s="40"/>
      <c r="C126" s="41"/>
      <c r="D126" s="248" t="s">
        <v>1088</v>
      </c>
      <c r="E126" s="41"/>
      <c r="F126" s="249" t="s">
        <v>3090</v>
      </c>
      <c r="G126" s="41"/>
      <c r="H126" s="41"/>
      <c r="I126" s="240"/>
      <c r="J126" s="41"/>
      <c r="K126" s="41"/>
      <c r="L126" s="45"/>
      <c r="M126" s="241"/>
      <c r="N126" s="242"/>
      <c r="O126" s="85"/>
      <c r="P126" s="85"/>
      <c r="Q126" s="85"/>
      <c r="R126" s="85"/>
      <c r="S126" s="85"/>
      <c r="T126" s="86"/>
      <c r="U126" s="39"/>
      <c r="V126" s="39"/>
      <c r="W126" s="39"/>
      <c r="X126" s="39"/>
      <c r="Y126" s="39"/>
      <c r="Z126" s="39"/>
      <c r="AA126" s="39"/>
      <c r="AB126" s="39"/>
      <c r="AC126" s="39"/>
      <c r="AD126" s="39"/>
      <c r="AE126" s="39"/>
      <c r="AT126" s="17" t="s">
        <v>1088</v>
      </c>
      <c r="AU126" s="17" t="s">
        <v>91</v>
      </c>
    </row>
    <row r="127" s="2" customFormat="1" ht="33" customHeight="1">
      <c r="A127" s="39"/>
      <c r="B127" s="40"/>
      <c r="C127" s="215" t="s">
        <v>265</v>
      </c>
      <c r="D127" s="215" t="s">
        <v>195</v>
      </c>
      <c r="E127" s="216" t="s">
        <v>2885</v>
      </c>
      <c r="F127" s="217" t="s">
        <v>2886</v>
      </c>
      <c r="G127" s="218" t="s">
        <v>1251</v>
      </c>
      <c r="H127" s="219">
        <v>25</v>
      </c>
      <c r="I127" s="220"/>
      <c r="J127" s="221">
        <f>ROUND(I127*H127,2)</f>
        <v>0</v>
      </c>
      <c r="K127" s="217" t="s">
        <v>1086</v>
      </c>
      <c r="L127" s="45"/>
      <c r="M127" s="222" t="s">
        <v>44</v>
      </c>
      <c r="N127" s="223" t="s">
        <v>53</v>
      </c>
      <c r="O127" s="85"/>
      <c r="P127" s="224">
        <f>O127*H127</f>
        <v>0</v>
      </c>
      <c r="Q127" s="224">
        <v>0</v>
      </c>
      <c r="R127" s="224">
        <f>Q127*H127</f>
        <v>0</v>
      </c>
      <c r="S127" s="224">
        <v>0.35199999999999998</v>
      </c>
      <c r="T127" s="225">
        <f>S127*H127</f>
        <v>8.7999999999999989</v>
      </c>
      <c r="U127" s="39"/>
      <c r="V127" s="39"/>
      <c r="W127" s="39"/>
      <c r="X127" s="39"/>
      <c r="Y127" s="39"/>
      <c r="Z127" s="39"/>
      <c r="AA127" s="39"/>
      <c r="AB127" s="39"/>
      <c r="AC127" s="39"/>
      <c r="AD127" s="39"/>
      <c r="AE127" s="39"/>
      <c r="AR127" s="226" t="s">
        <v>89</v>
      </c>
      <c r="AT127" s="226" t="s">
        <v>195</v>
      </c>
      <c r="AU127" s="226" t="s">
        <v>91</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89</v>
      </c>
      <c r="BM127" s="226" t="s">
        <v>3091</v>
      </c>
    </row>
    <row r="128" s="2" customFormat="1">
      <c r="A128" s="39"/>
      <c r="B128" s="40"/>
      <c r="C128" s="41"/>
      <c r="D128" s="248" t="s">
        <v>1088</v>
      </c>
      <c r="E128" s="41"/>
      <c r="F128" s="249" t="s">
        <v>2888</v>
      </c>
      <c r="G128" s="41"/>
      <c r="H128" s="41"/>
      <c r="I128" s="240"/>
      <c r="J128" s="41"/>
      <c r="K128" s="41"/>
      <c r="L128" s="45"/>
      <c r="M128" s="241"/>
      <c r="N128" s="242"/>
      <c r="O128" s="85"/>
      <c r="P128" s="85"/>
      <c r="Q128" s="85"/>
      <c r="R128" s="85"/>
      <c r="S128" s="85"/>
      <c r="T128" s="86"/>
      <c r="U128" s="39"/>
      <c r="V128" s="39"/>
      <c r="W128" s="39"/>
      <c r="X128" s="39"/>
      <c r="Y128" s="39"/>
      <c r="Z128" s="39"/>
      <c r="AA128" s="39"/>
      <c r="AB128" s="39"/>
      <c r="AC128" s="39"/>
      <c r="AD128" s="39"/>
      <c r="AE128" s="39"/>
      <c r="AT128" s="17" t="s">
        <v>1088</v>
      </c>
      <c r="AU128" s="17" t="s">
        <v>91</v>
      </c>
    </row>
    <row r="129" s="2" customFormat="1" ht="24.15" customHeight="1">
      <c r="A129" s="39"/>
      <c r="B129" s="40"/>
      <c r="C129" s="215" t="s">
        <v>272</v>
      </c>
      <c r="D129" s="215" t="s">
        <v>195</v>
      </c>
      <c r="E129" s="216" t="s">
        <v>3092</v>
      </c>
      <c r="F129" s="217" t="s">
        <v>3093</v>
      </c>
      <c r="G129" s="218" t="s">
        <v>198</v>
      </c>
      <c r="H129" s="219">
        <v>6</v>
      </c>
      <c r="I129" s="220"/>
      <c r="J129" s="221">
        <f>ROUND(I129*H129,2)</f>
        <v>0</v>
      </c>
      <c r="K129" s="217" t="s">
        <v>1086</v>
      </c>
      <c r="L129" s="45"/>
      <c r="M129" s="222" t="s">
        <v>44</v>
      </c>
      <c r="N129" s="223" t="s">
        <v>53</v>
      </c>
      <c r="O129" s="85"/>
      <c r="P129" s="224">
        <f>O129*H129</f>
        <v>0</v>
      </c>
      <c r="Q129" s="224">
        <v>0</v>
      </c>
      <c r="R129" s="224">
        <f>Q129*H129</f>
        <v>0</v>
      </c>
      <c r="S129" s="224">
        <v>0.23000000000000001</v>
      </c>
      <c r="T129" s="225">
        <f>S129*H129</f>
        <v>1.3800000000000001</v>
      </c>
      <c r="U129" s="39"/>
      <c r="V129" s="39"/>
      <c r="W129" s="39"/>
      <c r="X129" s="39"/>
      <c r="Y129" s="39"/>
      <c r="Z129" s="39"/>
      <c r="AA129" s="39"/>
      <c r="AB129" s="39"/>
      <c r="AC129" s="39"/>
      <c r="AD129" s="39"/>
      <c r="AE129" s="39"/>
      <c r="AR129" s="226" t="s">
        <v>89</v>
      </c>
      <c r="AT129" s="226" t="s">
        <v>195</v>
      </c>
      <c r="AU129" s="226" t="s">
        <v>91</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89</v>
      </c>
      <c r="BM129" s="226" t="s">
        <v>3094</v>
      </c>
    </row>
    <row r="130" s="2" customFormat="1">
      <c r="A130" s="39"/>
      <c r="B130" s="40"/>
      <c r="C130" s="41"/>
      <c r="D130" s="248" t="s">
        <v>1088</v>
      </c>
      <c r="E130" s="41"/>
      <c r="F130" s="249" t="s">
        <v>3095</v>
      </c>
      <c r="G130" s="41"/>
      <c r="H130" s="41"/>
      <c r="I130" s="240"/>
      <c r="J130" s="41"/>
      <c r="K130" s="41"/>
      <c r="L130" s="45"/>
      <c r="M130" s="241"/>
      <c r="N130" s="242"/>
      <c r="O130" s="85"/>
      <c r="P130" s="85"/>
      <c r="Q130" s="85"/>
      <c r="R130" s="85"/>
      <c r="S130" s="85"/>
      <c r="T130" s="86"/>
      <c r="U130" s="39"/>
      <c r="V130" s="39"/>
      <c r="W130" s="39"/>
      <c r="X130" s="39"/>
      <c r="Y130" s="39"/>
      <c r="Z130" s="39"/>
      <c r="AA130" s="39"/>
      <c r="AB130" s="39"/>
      <c r="AC130" s="39"/>
      <c r="AD130" s="39"/>
      <c r="AE130" s="39"/>
      <c r="AT130" s="17" t="s">
        <v>1088</v>
      </c>
      <c r="AU130" s="17" t="s">
        <v>91</v>
      </c>
    </row>
    <row r="131" s="2" customFormat="1" ht="16.5" customHeight="1">
      <c r="A131" s="39"/>
      <c r="B131" s="40"/>
      <c r="C131" s="228" t="s">
        <v>277</v>
      </c>
      <c r="D131" s="228" t="s">
        <v>266</v>
      </c>
      <c r="E131" s="229" t="s">
        <v>3096</v>
      </c>
      <c r="F131" s="230" t="s">
        <v>3097</v>
      </c>
      <c r="G131" s="231" t="s">
        <v>198</v>
      </c>
      <c r="H131" s="232">
        <v>6</v>
      </c>
      <c r="I131" s="233"/>
      <c r="J131" s="234">
        <f>ROUND(I131*H131,2)</f>
        <v>0</v>
      </c>
      <c r="K131" s="230" t="s">
        <v>1086</v>
      </c>
      <c r="L131" s="235"/>
      <c r="M131" s="236" t="s">
        <v>44</v>
      </c>
      <c r="N131" s="237" t="s">
        <v>53</v>
      </c>
      <c r="O131" s="85"/>
      <c r="P131" s="224">
        <f>O131*H131</f>
        <v>0</v>
      </c>
      <c r="Q131" s="224">
        <v>0.056120000000000003</v>
      </c>
      <c r="R131" s="224">
        <f>Q131*H131</f>
        <v>0.33672000000000002</v>
      </c>
      <c r="S131" s="224">
        <v>0</v>
      </c>
      <c r="T131" s="225">
        <f>S131*H131</f>
        <v>0</v>
      </c>
      <c r="U131" s="39"/>
      <c r="V131" s="39"/>
      <c r="W131" s="39"/>
      <c r="X131" s="39"/>
      <c r="Y131" s="39"/>
      <c r="Z131" s="39"/>
      <c r="AA131" s="39"/>
      <c r="AB131" s="39"/>
      <c r="AC131" s="39"/>
      <c r="AD131" s="39"/>
      <c r="AE131" s="39"/>
      <c r="AR131" s="226" t="s">
        <v>269</v>
      </c>
      <c r="AT131" s="226" t="s">
        <v>266</v>
      </c>
      <c r="AU131" s="226" t="s">
        <v>91</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270</v>
      </c>
      <c r="BM131" s="226" t="s">
        <v>3098</v>
      </c>
    </row>
    <row r="132" s="2" customFormat="1" ht="16.5" customHeight="1">
      <c r="A132" s="39"/>
      <c r="B132" s="40"/>
      <c r="C132" s="228" t="s">
        <v>7</v>
      </c>
      <c r="D132" s="228" t="s">
        <v>266</v>
      </c>
      <c r="E132" s="229" t="s">
        <v>2865</v>
      </c>
      <c r="F132" s="230" t="s">
        <v>2866</v>
      </c>
      <c r="G132" s="231" t="s">
        <v>1275</v>
      </c>
      <c r="H132" s="232">
        <v>12</v>
      </c>
      <c r="I132" s="233"/>
      <c r="J132" s="234">
        <f>ROUND(I132*H132,2)</f>
        <v>0</v>
      </c>
      <c r="K132" s="230" t="s">
        <v>1086</v>
      </c>
      <c r="L132" s="235"/>
      <c r="M132" s="236" t="s">
        <v>44</v>
      </c>
      <c r="N132" s="237" t="s">
        <v>53</v>
      </c>
      <c r="O132" s="85"/>
      <c r="P132" s="224">
        <f>O132*H132</f>
        <v>0</v>
      </c>
      <c r="Q132" s="224">
        <v>1</v>
      </c>
      <c r="R132" s="224">
        <f>Q132*H132</f>
        <v>12</v>
      </c>
      <c r="S132" s="224">
        <v>0</v>
      </c>
      <c r="T132" s="225">
        <f>S132*H132</f>
        <v>0</v>
      </c>
      <c r="U132" s="39"/>
      <c r="V132" s="39"/>
      <c r="W132" s="39"/>
      <c r="X132" s="39"/>
      <c r="Y132" s="39"/>
      <c r="Z132" s="39"/>
      <c r="AA132" s="39"/>
      <c r="AB132" s="39"/>
      <c r="AC132" s="39"/>
      <c r="AD132" s="39"/>
      <c r="AE132" s="39"/>
      <c r="AR132" s="226" t="s">
        <v>269</v>
      </c>
      <c r="AT132" s="226" t="s">
        <v>266</v>
      </c>
      <c r="AU132" s="226" t="s">
        <v>91</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270</v>
      </c>
      <c r="BM132" s="226" t="s">
        <v>3099</v>
      </c>
    </row>
    <row r="133" s="2" customFormat="1" ht="16.5" customHeight="1">
      <c r="A133" s="39"/>
      <c r="B133" s="40"/>
      <c r="C133" s="228" t="s">
        <v>284</v>
      </c>
      <c r="D133" s="228" t="s">
        <v>266</v>
      </c>
      <c r="E133" s="229" t="s">
        <v>3100</v>
      </c>
      <c r="F133" s="230" t="s">
        <v>3101</v>
      </c>
      <c r="G133" s="231" t="s">
        <v>1095</v>
      </c>
      <c r="H133" s="232">
        <v>0.5</v>
      </c>
      <c r="I133" s="233"/>
      <c r="J133" s="234">
        <f>ROUND(I133*H133,2)</f>
        <v>0</v>
      </c>
      <c r="K133" s="230" t="s">
        <v>1086</v>
      </c>
      <c r="L133" s="235"/>
      <c r="M133" s="236" t="s">
        <v>44</v>
      </c>
      <c r="N133" s="237" t="s">
        <v>53</v>
      </c>
      <c r="O133" s="85"/>
      <c r="P133" s="224">
        <f>O133*H133</f>
        <v>0</v>
      </c>
      <c r="Q133" s="224">
        <v>2.4289999999999998</v>
      </c>
      <c r="R133" s="224">
        <f>Q133*H133</f>
        <v>1.2144999999999999</v>
      </c>
      <c r="S133" s="224">
        <v>0</v>
      </c>
      <c r="T133" s="225">
        <f>S133*H133</f>
        <v>0</v>
      </c>
      <c r="U133" s="39"/>
      <c r="V133" s="39"/>
      <c r="W133" s="39"/>
      <c r="X133" s="39"/>
      <c r="Y133" s="39"/>
      <c r="Z133" s="39"/>
      <c r="AA133" s="39"/>
      <c r="AB133" s="39"/>
      <c r="AC133" s="39"/>
      <c r="AD133" s="39"/>
      <c r="AE133" s="39"/>
      <c r="AR133" s="226" t="s">
        <v>269</v>
      </c>
      <c r="AT133" s="226" t="s">
        <v>266</v>
      </c>
      <c r="AU133" s="226" t="s">
        <v>91</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270</v>
      </c>
      <c r="BM133" s="226" t="s">
        <v>3102</v>
      </c>
    </row>
    <row r="134" s="12" customFormat="1" ht="22.8" customHeight="1">
      <c r="A134" s="12"/>
      <c r="B134" s="199"/>
      <c r="C134" s="200"/>
      <c r="D134" s="201" t="s">
        <v>81</v>
      </c>
      <c r="E134" s="213" t="s">
        <v>2763</v>
      </c>
      <c r="F134" s="213" t="s">
        <v>3103</v>
      </c>
      <c r="G134" s="200"/>
      <c r="H134" s="200"/>
      <c r="I134" s="203"/>
      <c r="J134" s="214">
        <f>BK134</f>
        <v>0</v>
      </c>
      <c r="K134" s="200"/>
      <c r="L134" s="205"/>
      <c r="M134" s="206"/>
      <c r="N134" s="207"/>
      <c r="O134" s="207"/>
      <c r="P134" s="208">
        <f>SUM(P135:P146)</f>
        <v>0</v>
      </c>
      <c r="Q134" s="207"/>
      <c r="R134" s="208">
        <f>SUM(R135:R146)</f>
        <v>0.25440000000000002</v>
      </c>
      <c r="S134" s="207"/>
      <c r="T134" s="209">
        <f>SUM(T135:T146)</f>
        <v>5.3420000000000005</v>
      </c>
      <c r="U134" s="12"/>
      <c r="V134" s="12"/>
      <c r="W134" s="12"/>
      <c r="X134" s="12"/>
      <c r="Y134" s="12"/>
      <c r="Z134" s="12"/>
      <c r="AA134" s="12"/>
      <c r="AB134" s="12"/>
      <c r="AC134" s="12"/>
      <c r="AD134" s="12"/>
      <c r="AE134" s="12"/>
      <c r="AR134" s="210" t="s">
        <v>89</v>
      </c>
      <c r="AT134" s="211" t="s">
        <v>81</v>
      </c>
      <c r="AU134" s="211" t="s">
        <v>89</v>
      </c>
      <c r="AY134" s="210" t="s">
        <v>192</v>
      </c>
      <c r="BK134" s="212">
        <f>SUM(BK135:BK146)</f>
        <v>0</v>
      </c>
    </row>
    <row r="135" s="2" customFormat="1" ht="21.75" customHeight="1">
      <c r="A135" s="39"/>
      <c r="B135" s="40"/>
      <c r="C135" s="215" t="s">
        <v>288</v>
      </c>
      <c r="D135" s="215" t="s">
        <v>195</v>
      </c>
      <c r="E135" s="216" t="s">
        <v>3104</v>
      </c>
      <c r="F135" s="217" t="s">
        <v>3105</v>
      </c>
      <c r="G135" s="218" t="s">
        <v>198</v>
      </c>
      <c r="H135" s="219">
        <v>6</v>
      </c>
      <c r="I135" s="220"/>
      <c r="J135" s="221">
        <f>ROUND(I135*H135,2)</f>
        <v>0</v>
      </c>
      <c r="K135" s="217" t="s">
        <v>1086</v>
      </c>
      <c r="L135" s="45"/>
      <c r="M135" s="222" t="s">
        <v>44</v>
      </c>
      <c r="N135" s="223" t="s">
        <v>53</v>
      </c>
      <c r="O135" s="85"/>
      <c r="P135" s="224">
        <f>O135*H135</f>
        <v>0</v>
      </c>
      <c r="Q135" s="224">
        <v>0.0017799999999999999</v>
      </c>
      <c r="R135" s="224">
        <f>Q135*H135</f>
        <v>0.010679999999999999</v>
      </c>
      <c r="S135" s="224">
        <v>0</v>
      </c>
      <c r="T135" s="225">
        <f>S135*H135</f>
        <v>0</v>
      </c>
      <c r="U135" s="39"/>
      <c r="V135" s="39"/>
      <c r="W135" s="39"/>
      <c r="X135" s="39"/>
      <c r="Y135" s="39"/>
      <c r="Z135" s="39"/>
      <c r="AA135" s="39"/>
      <c r="AB135" s="39"/>
      <c r="AC135" s="39"/>
      <c r="AD135" s="39"/>
      <c r="AE135" s="39"/>
      <c r="AR135" s="226" t="s">
        <v>200</v>
      </c>
      <c r="AT135" s="226" t="s">
        <v>195</v>
      </c>
      <c r="AU135" s="226" t="s">
        <v>91</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200</v>
      </c>
      <c r="BM135" s="226" t="s">
        <v>3106</v>
      </c>
    </row>
    <row r="136" s="2" customFormat="1">
      <c r="A136" s="39"/>
      <c r="B136" s="40"/>
      <c r="C136" s="41"/>
      <c r="D136" s="248" t="s">
        <v>1088</v>
      </c>
      <c r="E136" s="41"/>
      <c r="F136" s="249" t="s">
        <v>3107</v>
      </c>
      <c r="G136" s="41"/>
      <c r="H136" s="41"/>
      <c r="I136" s="240"/>
      <c r="J136" s="41"/>
      <c r="K136" s="41"/>
      <c r="L136" s="45"/>
      <c r="M136" s="241"/>
      <c r="N136" s="242"/>
      <c r="O136" s="85"/>
      <c r="P136" s="85"/>
      <c r="Q136" s="85"/>
      <c r="R136" s="85"/>
      <c r="S136" s="85"/>
      <c r="T136" s="86"/>
      <c r="U136" s="39"/>
      <c r="V136" s="39"/>
      <c r="W136" s="39"/>
      <c r="X136" s="39"/>
      <c r="Y136" s="39"/>
      <c r="Z136" s="39"/>
      <c r="AA136" s="39"/>
      <c r="AB136" s="39"/>
      <c r="AC136" s="39"/>
      <c r="AD136" s="39"/>
      <c r="AE136" s="39"/>
      <c r="AT136" s="17" t="s">
        <v>1088</v>
      </c>
      <c r="AU136" s="17" t="s">
        <v>91</v>
      </c>
    </row>
    <row r="137" s="2" customFormat="1" ht="24.15" customHeight="1">
      <c r="A137" s="39"/>
      <c r="B137" s="40"/>
      <c r="C137" s="215" t="s">
        <v>292</v>
      </c>
      <c r="D137" s="215" t="s">
        <v>195</v>
      </c>
      <c r="E137" s="216" t="s">
        <v>3108</v>
      </c>
      <c r="F137" s="217" t="s">
        <v>3109</v>
      </c>
      <c r="G137" s="218" t="s">
        <v>220</v>
      </c>
      <c r="H137" s="219">
        <v>2</v>
      </c>
      <c r="I137" s="220"/>
      <c r="J137" s="221">
        <f>ROUND(I137*H137,2)</f>
        <v>0</v>
      </c>
      <c r="K137" s="217" t="s">
        <v>1086</v>
      </c>
      <c r="L137" s="45"/>
      <c r="M137" s="222" t="s">
        <v>44</v>
      </c>
      <c r="N137" s="223" t="s">
        <v>53</v>
      </c>
      <c r="O137" s="85"/>
      <c r="P137" s="224">
        <f>O137*H137</f>
        <v>0</v>
      </c>
      <c r="Q137" s="224">
        <v>0.096860000000000002</v>
      </c>
      <c r="R137" s="224">
        <f>Q137*H137</f>
        <v>0.19372</v>
      </c>
      <c r="S137" s="224">
        <v>0</v>
      </c>
      <c r="T137" s="225">
        <f>S137*H137</f>
        <v>0</v>
      </c>
      <c r="U137" s="39"/>
      <c r="V137" s="39"/>
      <c r="W137" s="39"/>
      <c r="X137" s="39"/>
      <c r="Y137" s="39"/>
      <c r="Z137" s="39"/>
      <c r="AA137" s="39"/>
      <c r="AB137" s="39"/>
      <c r="AC137" s="39"/>
      <c r="AD137" s="39"/>
      <c r="AE137" s="39"/>
      <c r="AR137" s="226" t="s">
        <v>200</v>
      </c>
      <c r="AT137" s="226" t="s">
        <v>195</v>
      </c>
      <c r="AU137" s="226" t="s">
        <v>91</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200</v>
      </c>
      <c r="BM137" s="226" t="s">
        <v>3110</v>
      </c>
    </row>
    <row r="138" s="2" customFormat="1">
      <c r="A138" s="39"/>
      <c r="B138" s="40"/>
      <c r="C138" s="41"/>
      <c r="D138" s="248" t="s">
        <v>1088</v>
      </c>
      <c r="E138" s="41"/>
      <c r="F138" s="249" t="s">
        <v>3111</v>
      </c>
      <c r="G138" s="41"/>
      <c r="H138" s="41"/>
      <c r="I138" s="240"/>
      <c r="J138" s="41"/>
      <c r="K138" s="41"/>
      <c r="L138" s="45"/>
      <c r="M138" s="241"/>
      <c r="N138" s="242"/>
      <c r="O138" s="85"/>
      <c r="P138" s="85"/>
      <c r="Q138" s="85"/>
      <c r="R138" s="85"/>
      <c r="S138" s="85"/>
      <c r="T138" s="86"/>
      <c r="U138" s="39"/>
      <c r="V138" s="39"/>
      <c r="W138" s="39"/>
      <c r="X138" s="39"/>
      <c r="Y138" s="39"/>
      <c r="Z138" s="39"/>
      <c r="AA138" s="39"/>
      <c r="AB138" s="39"/>
      <c r="AC138" s="39"/>
      <c r="AD138" s="39"/>
      <c r="AE138" s="39"/>
      <c r="AT138" s="17" t="s">
        <v>1088</v>
      </c>
      <c r="AU138" s="17" t="s">
        <v>91</v>
      </c>
    </row>
    <row r="139" s="2" customFormat="1" ht="24.15" customHeight="1">
      <c r="A139" s="39"/>
      <c r="B139" s="40"/>
      <c r="C139" s="215" t="s">
        <v>296</v>
      </c>
      <c r="D139" s="215" t="s">
        <v>195</v>
      </c>
      <c r="E139" s="216" t="s">
        <v>3112</v>
      </c>
      <c r="F139" s="217" t="s">
        <v>3113</v>
      </c>
      <c r="G139" s="218" t="s">
        <v>220</v>
      </c>
      <c r="H139" s="219">
        <v>2</v>
      </c>
      <c r="I139" s="220"/>
      <c r="J139" s="221">
        <f>ROUND(I139*H139,2)</f>
        <v>0</v>
      </c>
      <c r="K139" s="217" t="s">
        <v>1086</v>
      </c>
      <c r="L139" s="45"/>
      <c r="M139" s="222" t="s">
        <v>44</v>
      </c>
      <c r="N139" s="223" t="s">
        <v>53</v>
      </c>
      <c r="O139" s="85"/>
      <c r="P139" s="224">
        <f>O139*H139</f>
        <v>0</v>
      </c>
      <c r="Q139" s="224">
        <v>0</v>
      </c>
      <c r="R139" s="224">
        <f>Q139*H139</f>
        <v>0</v>
      </c>
      <c r="S139" s="224">
        <v>2.5</v>
      </c>
      <c r="T139" s="225">
        <f>S139*H139</f>
        <v>5</v>
      </c>
      <c r="U139" s="39"/>
      <c r="V139" s="39"/>
      <c r="W139" s="39"/>
      <c r="X139" s="39"/>
      <c r="Y139" s="39"/>
      <c r="Z139" s="39"/>
      <c r="AA139" s="39"/>
      <c r="AB139" s="39"/>
      <c r="AC139" s="39"/>
      <c r="AD139" s="39"/>
      <c r="AE139" s="39"/>
      <c r="AR139" s="226" t="s">
        <v>89</v>
      </c>
      <c r="AT139" s="226" t="s">
        <v>195</v>
      </c>
      <c r="AU139" s="226" t="s">
        <v>91</v>
      </c>
      <c r="AY139" s="17" t="s">
        <v>192</v>
      </c>
      <c r="BE139" s="227">
        <f>IF(N139="základní",J139,0)</f>
        <v>0</v>
      </c>
      <c r="BF139" s="227">
        <f>IF(N139="snížená",J139,0)</f>
        <v>0</v>
      </c>
      <c r="BG139" s="227">
        <f>IF(N139="zákl. přenesená",J139,0)</f>
        <v>0</v>
      </c>
      <c r="BH139" s="227">
        <f>IF(N139="sníž. přenesená",J139,0)</f>
        <v>0</v>
      </c>
      <c r="BI139" s="227">
        <f>IF(N139="nulová",J139,0)</f>
        <v>0</v>
      </c>
      <c r="BJ139" s="17" t="s">
        <v>89</v>
      </c>
      <c r="BK139" s="227">
        <f>ROUND(I139*H139,2)</f>
        <v>0</v>
      </c>
      <c r="BL139" s="17" t="s">
        <v>89</v>
      </c>
      <c r="BM139" s="226" t="s">
        <v>3114</v>
      </c>
    </row>
    <row r="140" s="2" customFormat="1">
      <c r="A140" s="39"/>
      <c r="B140" s="40"/>
      <c r="C140" s="41"/>
      <c r="D140" s="248" t="s">
        <v>1088</v>
      </c>
      <c r="E140" s="41"/>
      <c r="F140" s="249" t="s">
        <v>3115</v>
      </c>
      <c r="G140" s="41"/>
      <c r="H140" s="41"/>
      <c r="I140" s="240"/>
      <c r="J140" s="41"/>
      <c r="K140" s="41"/>
      <c r="L140" s="45"/>
      <c r="M140" s="241"/>
      <c r="N140" s="242"/>
      <c r="O140" s="85"/>
      <c r="P140" s="85"/>
      <c r="Q140" s="85"/>
      <c r="R140" s="85"/>
      <c r="S140" s="85"/>
      <c r="T140" s="86"/>
      <c r="U140" s="39"/>
      <c r="V140" s="39"/>
      <c r="W140" s="39"/>
      <c r="X140" s="39"/>
      <c r="Y140" s="39"/>
      <c r="Z140" s="39"/>
      <c r="AA140" s="39"/>
      <c r="AB140" s="39"/>
      <c r="AC140" s="39"/>
      <c r="AD140" s="39"/>
      <c r="AE140" s="39"/>
      <c r="AT140" s="17" t="s">
        <v>1088</v>
      </c>
      <c r="AU140" s="17" t="s">
        <v>91</v>
      </c>
    </row>
    <row r="141" s="2" customFormat="1" ht="21.75" customHeight="1">
      <c r="A141" s="39"/>
      <c r="B141" s="40"/>
      <c r="C141" s="215" t="s">
        <v>300</v>
      </c>
      <c r="D141" s="215" t="s">
        <v>195</v>
      </c>
      <c r="E141" s="216" t="s">
        <v>3116</v>
      </c>
      <c r="F141" s="217" t="s">
        <v>3117</v>
      </c>
      <c r="G141" s="218" t="s">
        <v>220</v>
      </c>
      <c r="H141" s="219">
        <v>2</v>
      </c>
      <c r="I141" s="220"/>
      <c r="J141" s="221">
        <f>ROUND(I141*H141,2)</f>
        <v>0</v>
      </c>
      <c r="K141" s="217" t="s">
        <v>1086</v>
      </c>
      <c r="L141" s="45"/>
      <c r="M141" s="222" t="s">
        <v>44</v>
      </c>
      <c r="N141" s="223" t="s">
        <v>53</v>
      </c>
      <c r="O141" s="85"/>
      <c r="P141" s="224">
        <f>O141*H141</f>
        <v>0</v>
      </c>
      <c r="Q141" s="224">
        <v>0</v>
      </c>
      <c r="R141" s="224">
        <f>Q141*H141</f>
        <v>0</v>
      </c>
      <c r="S141" s="224">
        <v>0.099000000000000005</v>
      </c>
      <c r="T141" s="225">
        <f>S141*H141</f>
        <v>0.19800000000000001</v>
      </c>
      <c r="U141" s="39"/>
      <c r="V141" s="39"/>
      <c r="W141" s="39"/>
      <c r="X141" s="39"/>
      <c r="Y141" s="39"/>
      <c r="Z141" s="39"/>
      <c r="AA141" s="39"/>
      <c r="AB141" s="39"/>
      <c r="AC141" s="39"/>
      <c r="AD141" s="39"/>
      <c r="AE141" s="39"/>
      <c r="AR141" s="226" t="s">
        <v>89</v>
      </c>
      <c r="AT141" s="226" t="s">
        <v>195</v>
      </c>
      <c r="AU141" s="226" t="s">
        <v>91</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89</v>
      </c>
      <c r="BM141" s="226" t="s">
        <v>3118</v>
      </c>
    </row>
    <row r="142" s="2" customFormat="1">
      <c r="A142" s="39"/>
      <c r="B142" s="40"/>
      <c r="C142" s="41"/>
      <c r="D142" s="248" t="s">
        <v>1088</v>
      </c>
      <c r="E142" s="41"/>
      <c r="F142" s="249" t="s">
        <v>3119</v>
      </c>
      <c r="G142" s="41"/>
      <c r="H142" s="41"/>
      <c r="I142" s="240"/>
      <c r="J142" s="41"/>
      <c r="K142" s="41"/>
      <c r="L142" s="45"/>
      <c r="M142" s="241"/>
      <c r="N142" s="242"/>
      <c r="O142" s="85"/>
      <c r="P142" s="85"/>
      <c r="Q142" s="85"/>
      <c r="R142" s="85"/>
      <c r="S142" s="85"/>
      <c r="T142" s="86"/>
      <c r="U142" s="39"/>
      <c r="V142" s="39"/>
      <c r="W142" s="39"/>
      <c r="X142" s="39"/>
      <c r="Y142" s="39"/>
      <c r="Z142" s="39"/>
      <c r="AA142" s="39"/>
      <c r="AB142" s="39"/>
      <c r="AC142" s="39"/>
      <c r="AD142" s="39"/>
      <c r="AE142" s="39"/>
      <c r="AT142" s="17" t="s">
        <v>1088</v>
      </c>
      <c r="AU142" s="17" t="s">
        <v>91</v>
      </c>
    </row>
    <row r="143" s="2" customFormat="1" ht="24.15" customHeight="1">
      <c r="A143" s="39"/>
      <c r="B143" s="40"/>
      <c r="C143" s="228" t="s">
        <v>304</v>
      </c>
      <c r="D143" s="228" t="s">
        <v>266</v>
      </c>
      <c r="E143" s="229" t="s">
        <v>3120</v>
      </c>
      <c r="F143" s="230" t="s">
        <v>3121</v>
      </c>
      <c r="G143" s="231" t="s">
        <v>1264</v>
      </c>
      <c r="H143" s="232">
        <v>50</v>
      </c>
      <c r="I143" s="233"/>
      <c r="J143" s="234">
        <f>ROUND(I143*H143,2)</f>
        <v>0</v>
      </c>
      <c r="K143" s="230" t="s">
        <v>44</v>
      </c>
      <c r="L143" s="235"/>
      <c r="M143" s="236" t="s">
        <v>44</v>
      </c>
      <c r="N143" s="237" t="s">
        <v>53</v>
      </c>
      <c r="O143" s="85"/>
      <c r="P143" s="224">
        <f>O143*H143</f>
        <v>0</v>
      </c>
      <c r="Q143" s="224">
        <v>0.001</v>
      </c>
      <c r="R143" s="224">
        <f>Q143*H143</f>
        <v>0.050000000000000003</v>
      </c>
      <c r="S143" s="224">
        <v>0</v>
      </c>
      <c r="T143" s="225">
        <f>S143*H143</f>
        <v>0</v>
      </c>
      <c r="U143" s="39"/>
      <c r="V143" s="39"/>
      <c r="W143" s="39"/>
      <c r="X143" s="39"/>
      <c r="Y143" s="39"/>
      <c r="Z143" s="39"/>
      <c r="AA143" s="39"/>
      <c r="AB143" s="39"/>
      <c r="AC143" s="39"/>
      <c r="AD143" s="39"/>
      <c r="AE143" s="39"/>
      <c r="AR143" s="226" t="s">
        <v>269</v>
      </c>
      <c r="AT143" s="226" t="s">
        <v>266</v>
      </c>
      <c r="AU143" s="226" t="s">
        <v>91</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270</v>
      </c>
      <c r="BM143" s="226" t="s">
        <v>3122</v>
      </c>
    </row>
    <row r="144" s="2" customFormat="1">
      <c r="A144" s="39"/>
      <c r="B144" s="40"/>
      <c r="C144" s="41"/>
      <c r="D144" s="238" t="s">
        <v>478</v>
      </c>
      <c r="E144" s="41"/>
      <c r="F144" s="239" t="s">
        <v>3123</v>
      </c>
      <c r="G144" s="41"/>
      <c r="H144" s="41"/>
      <c r="I144" s="240"/>
      <c r="J144" s="41"/>
      <c r="K144" s="41"/>
      <c r="L144" s="45"/>
      <c r="M144" s="241"/>
      <c r="N144" s="242"/>
      <c r="O144" s="85"/>
      <c r="P144" s="85"/>
      <c r="Q144" s="85"/>
      <c r="R144" s="85"/>
      <c r="S144" s="85"/>
      <c r="T144" s="86"/>
      <c r="U144" s="39"/>
      <c r="V144" s="39"/>
      <c r="W144" s="39"/>
      <c r="X144" s="39"/>
      <c r="Y144" s="39"/>
      <c r="Z144" s="39"/>
      <c r="AA144" s="39"/>
      <c r="AB144" s="39"/>
      <c r="AC144" s="39"/>
      <c r="AD144" s="39"/>
      <c r="AE144" s="39"/>
      <c r="AT144" s="17" t="s">
        <v>478</v>
      </c>
      <c r="AU144" s="17" t="s">
        <v>91</v>
      </c>
    </row>
    <row r="145" s="2" customFormat="1" ht="24.15" customHeight="1">
      <c r="A145" s="39"/>
      <c r="B145" s="40"/>
      <c r="C145" s="215" t="s">
        <v>308</v>
      </c>
      <c r="D145" s="215" t="s">
        <v>195</v>
      </c>
      <c r="E145" s="216" t="s">
        <v>3124</v>
      </c>
      <c r="F145" s="217" t="s">
        <v>3125</v>
      </c>
      <c r="G145" s="218" t="s">
        <v>198</v>
      </c>
      <c r="H145" s="219">
        <v>6</v>
      </c>
      <c r="I145" s="220"/>
      <c r="J145" s="221">
        <f>ROUND(I145*H145,2)</f>
        <v>0</v>
      </c>
      <c r="K145" s="217" t="s">
        <v>1086</v>
      </c>
      <c r="L145" s="45"/>
      <c r="M145" s="222" t="s">
        <v>44</v>
      </c>
      <c r="N145" s="223" t="s">
        <v>53</v>
      </c>
      <c r="O145" s="85"/>
      <c r="P145" s="224">
        <f>O145*H145</f>
        <v>0</v>
      </c>
      <c r="Q145" s="224">
        <v>0</v>
      </c>
      <c r="R145" s="224">
        <f>Q145*H145</f>
        <v>0</v>
      </c>
      <c r="S145" s="224">
        <v>0.024</v>
      </c>
      <c r="T145" s="225">
        <f>S145*H145</f>
        <v>0.14400000000000002</v>
      </c>
      <c r="U145" s="39"/>
      <c r="V145" s="39"/>
      <c r="W145" s="39"/>
      <c r="X145" s="39"/>
      <c r="Y145" s="39"/>
      <c r="Z145" s="39"/>
      <c r="AA145" s="39"/>
      <c r="AB145" s="39"/>
      <c r="AC145" s="39"/>
      <c r="AD145" s="39"/>
      <c r="AE145" s="39"/>
      <c r="AR145" s="226" t="s">
        <v>89</v>
      </c>
      <c r="AT145" s="226" t="s">
        <v>195</v>
      </c>
      <c r="AU145" s="226" t="s">
        <v>91</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89</v>
      </c>
      <c r="BM145" s="226" t="s">
        <v>3126</v>
      </c>
    </row>
    <row r="146" s="2" customFormat="1">
      <c r="A146" s="39"/>
      <c r="B146" s="40"/>
      <c r="C146" s="41"/>
      <c r="D146" s="248" t="s">
        <v>1088</v>
      </c>
      <c r="E146" s="41"/>
      <c r="F146" s="249" t="s">
        <v>3127</v>
      </c>
      <c r="G146" s="41"/>
      <c r="H146" s="41"/>
      <c r="I146" s="240"/>
      <c r="J146" s="41"/>
      <c r="K146" s="41"/>
      <c r="L146" s="45"/>
      <c r="M146" s="241"/>
      <c r="N146" s="242"/>
      <c r="O146" s="85"/>
      <c r="P146" s="85"/>
      <c r="Q146" s="85"/>
      <c r="R146" s="85"/>
      <c r="S146" s="85"/>
      <c r="T146" s="86"/>
      <c r="U146" s="39"/>
      <c r="V146" s="39"/>
      <c r="W146" s="39"/>
      <c r="X146" s="39"/>
      <c r="Y146" s="39"/>
      <c r="Z146" s="39"/>
      <c r="AA146" s="39"/>
      <c r="AB146" s="39"/>
      <c r="AC146" s="39"/>
      <c r="AD146" s="39"/>
      <c r="AE146" s="39"/>
      <c r="AT146" s="17" t="s">
        <v>1088</v>
      </c>
      <c r="AU146" s="17" t="s">
        <v>91</v>
      </c>
    </row>
    <row r="147" s="12" customFormat="1" ht="25.92" customHeight="1">
      <c r="A147" s="12"/>
      <c r="B147" s="199"/>
      <c r="C147" s="200"/>
      <c r="D147" s="201" t="s">
        <v>81</v>
      </c>
      <c r="E147" s="202" t="s">
        <v>2694</v>
      </c>
      <c r="F147" s="202" t="s">
        <v>2695</v>
      </c>
      <c r="G147" s="200"/>
      <c r="H147" s="200"/>
      <c r="I147" s="203"/>
      <c r="J147" s="204">
        <f>BK147</f>
        <v>0</v>
      </c>
      <c r="K147" s="200"/>
      <c r="L147" s="205"/>
      <c r="M147" s="206"/>
      <c r="N147" s="207"/>
      <c r="O147" s="207"/>
      <c r="P147" s="208">
        <f>SUM(P148:P150)</f>
        <v>0</v>
      </c>
      <c r="Q147" s="207"/>
      <c r="R147" s="208">
        <f>SUM(R148:R150)</f>
        <v>0.069199999999999998</v>
      </c>
      <c r="S147" s="207"/>
      <c r="T147" s="209">
        <f>SUM(T148:T150)</f>
        <v>0</v>
      </c>
      <c r="U147" s="12"/>
      <c r="V147" s="12"/>
      <c r="W147" s="12"/>
      <c r="X147" s="12"/>
      <c r="Y147" s="12"/>
      <c r="Z147" s="12"/>
      <c r="AA147" s="12"/>
      <c r="AB147" s="12"/>
      <c r="AC147" s="12"/>
      <c r="AD147" s="12"/>
      <c r="AE147" s="12"/>
      <c r="AR147" s="210" t="s">
        <v>89</v>
      </c>
      <c r="AT147" s="211" t="s">
        <v>81</v>
      </c>
      <c r="AU147" s="211" t="s">
        <v>82</v>
      </c>
      <c r="AY147" s="210" t="s">
        <v>192</v>
      </c>
      <c r="BK147" s="212">
        <f>SUM(BK148:BK150)</f>
        <v>0</v>
      </c>
    </row>
    <row r="148" s="2" customFormat="1" ht="16.5" customHeight="1">
      <c r="A148" s="39"/>
      <c r="B148" s="40"/>
      <c r="C148" s="228" t="s">
        <v>312</v>
      </c>
      <c r="D148" s="228" t="s">
        <v>266</v>
      </c>
      <c r="E148" s="229" t="s">
        <v>2816</v>
      </c>
      <c r="F148" s="230" t="s">
        <v>2817</v>
      </c>
      <c r="G148" s="231" t="s">
        <v>220</v>
      </c>
      <c r="H148" s="232">
        <v>1</v>
      </c>
      <c r="I148" s="233"/>
      <c r="J148" s="234">
        <f>ROUND(I148*H148,2)</f>
        <v>0</v>
      </c>
      <c r="K148" s="230" t="s">
        <v>1086</v>
      </c>
      <c r="L148" s="235"/>
      <c r="M148" s="236" t="s">
        <v>44</v>
      </c>
      <c r="N148" s="237" t="s">
        <v>53</v>
      </c>
      <c r="O148" s="85"/>
      <c r="P148" s="224">
        <f>O148*H148</f>
        <v>0</v>
      </c>
      <c r="Q148" s="224">
        <v>0.056300000000000003</v>
      </c>
      <c r="R148" s="224">
        <f>Q148*H148</f>
        <v>0.056300000000000003</v>
      </c>
      <c r="S148" s="224">
        <v>0</v>
      </c>
      <c r="T148" s="225">
        <f>S148*H148</f>
        <v>0</v>
      </c>
      <c r="U148" s="39"/>
      <c r="V148" s="39"/>
      <c r="W148" s="39"/>
      <c r="X148" s="39"/>
      <c r="Y148" s="39"/>
      <c r="Z148" s="39"/>
      <c r="AA148" s="39"/>
      <c r="AB148" s="39"/>
      <c r="AC148" s="39"/>
      <c r="AD148" s="39"/>
      <c r="AE148" s="39"/>
      <c r="AR148" s="226" t="s">
        <v>269</v>
      </c>
      <c r="AT148" s="226" t="s">
        <v>266</v>
      </c>
      <c r="AU148" s="226" t="s">
        <v>89</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270</v>
      </c>
      <c r="BM148" s="226" t="s">
        <v>3128</v>
      </c>
    </row>
    <row r="149" s="2" customFormat="1" ht="16.5" customHeight="1">
      <c r="A149" s="39"/>
      <c r="B149" s="40"/>
      <c r="C149" s="228" t="s">
        <v>316</v>
      </c>
      <c r="D149" s="228" t="s">
        <v>266</v>
      </c>
      <c r="E149" s="229" t="s">
        <v>2820</v>
      </c>
      <c r="F149" s="230" t="s">
        <v>2821</v>
      </c>
      <c r="G149" s="231" t="s">
        <v>198</v>
      </c>
      <c r="H149" s="232">
        <v>1</v>
      </c>
      <c r="I149" s="233"/>
      <c r="J149" s="234">
        <f>ROUND(I149*H149,2)</f>
        <v>0</v>
      </c>
      <c r="K149" s="230" t="s">
        <v>1086</v>
      </c>
      <c r="L149" s="235"/>
      <c r="M149" s="236" t="s">
        <v>44</v>
      </c>
      <c r="N149" s="237" t="s">
        <v>53</v>
      </c>
      <c r="O149" s="85"/>
      <c r="P149" s="224">
        <f>O149*H149</f>
        <v>0</v>
      </c>
      <c r="Q149" s="224">
        <v>0.012</v>
      </c>
      <c r="R149" s="224">
        <f>Q149*H149</f>
        <v>0.012</v>
      </c>
      <c r="S149" s="224">
        <v>0</v>
      </c>
      <c r="T149" s="225">
        <f>S149*H149</f>
        <v>0</v>
      </c>
      <c r="U149" s="39"/>
      <c r="V149" s="39"/>
      <c r="W149" s="39"/>
      <c r="X149" s="39"/>
      <c r="Y149" s="39"/>
      <c r="Z149" s="39"/>
      <c r="AA149" s="39"/>
      <c r="AB149" s="39"/>
      <c r="AC149" s="39"/>
      <c r="AD149" s="39"/>
      <c r="AE149" s="39"/>
      <c r="AR149" s="226" t="s">
        <v>269</v>
      </c>
      <c r="AT149" s="226" t="s">
        <v>266</v>
      </c>
      <c r="AU149" s="226" t="s">
        <v>89</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270</v>
      </c>
      <c r="BM149" s="226" t="s">
        <v>3129</v>
      </c>
    </row>
    <row r="150" s="2" customFormat="1" ht="16.5" customHeight="1">
      <c r="A150" s="39"/>
      <c r="B150" s="40"/>
      <c r="C150" s="228" t="s">
        <v>320</v>
      </c>
      <c r="D150" s="228" t="s">
        <v>266</v>
      </c>
      <c r="E150" s="229" t="s">
        <v>3130</v>
      </c>
      <c r="F150" s="230" t="s">
        <v>3131</v>
      </c>
      <c r="G150" s="231" t="s">
        <v>220</v>
      </c>
      <c r="H150" s="232">
        <v>1</v>
      </c>
      <c r="I150" s="233"/>
      <c r="J150" s="234">
        <f>ROUND(I150*H150,2)</f>
        <v>0</v>
      </c>
      <c r="K150" s="230" t="s">
        <v>1086</v>
      </c>
      <c r="L150" s="235"/>
      <c r="M150" s="263" t="s">
        <v>44</v>
      </c>
      <c r="N150" s="264" t="s">
        <v>53</v>
      </c>
      <c r="O150" s="245"/>
      <c r="P150" s="246">
        <f>O150*H150</f>
        <v>0</v>
      </c>
      <c r="Q150" s="246">
        <v>0.00089999999999999998</v>
      </c>
      <c r="R150" s="246">
        <f>Q150*H150</f>
        <v>0.00089999999999999998</v>
      </c>
      <c r="S150" s="246">
        <v>0</v>
      </c>
      <c r="T150" s="247">
        <f>S150*H150</f>
        <v>0</v>
      </c>
      <c r="U150" s="39"/>
      <c r="V150" s="39"/>
      <c r="W150" s="39"/>
      <c r="X150" s="39"/>
      <c r="Y150" s="39"/>
      <c r="Z150" s="39"/>
      <c r="AA150" s="39"/>
      <c r="AB150" s="39"/>
      <c r="AC150" s="39"/>
      <c r="AD150" s="39"/>
      <c r="AE150" s="39"/>
      <c r="AR150" s="226" t="s">
        <v>269</v>
      </c>
      <c r="AT150" s="226" t="s">
        <v>266</v>
      </c>
      <c r="AU150" s="226" t="s">
        <v>89</v>
      </c>
      <c r="AY150" s="17" t="s">
        <v>192</v>
      </c>
      <c r="BE150" s="227">
        <f>IF(N150="základní",J150,0)</f>
        <v>0</v>
      </c>
      <c r="BF150" s="227">
        <f>IF(N150="snížená",J150,0)</f>
        <v>0</v>
      </c>
      <c r="BG150" s="227">
        <f>IF(N150="zákl. přenesená",J150,0)</f>
        <v>0</v>
      </c>
      <c r="BH150" s="227">
        <f>IF(N150="sníž. přenesená",J150,0)</f>
        <v>0</v>
      </c>
      <c r="BI150" s="227">
        <f>IF(N150="nulová",J150,0)</f>
        <v>0</v>
      </c>
      <c r="BJ150" s="17" t="s">
        <v>89</v>
      </c>
      <c r="BK150" s="227">
        <f>ROUND(I150*H150,2)</f>
        <v>0</v>
      </c>
      <c r="BL150" s="17" t="s">
        <v>270</v>
      </c>
      <c r="BM150" s="226" t="s">
        <v>3132</v>
      </c>
    </row>
    <row r="151" s="2" customFormat="1" ht="6.96" customHeight="1">
      <c r="A151" s="39"/>
      <c r="B151" s="60"/>
      <c r="C151" s="61"/>
      <c r="D151" s="61"/>
      <c r="E151" s="61"/>
      <c r="F151" s="61"/>
      <c r="G151" s="61"/>
      <c r="H151" s="61"/>
      <c r="I151" s="61"/>
      <c r="J151" s="61"/>
      <c r="K151" s="61"/>
      <c r="L151" s="45"/>
      <c r="M151" s="39"/>
      <c r="O151" s="39"/>
      <c r="P151" s="39"/>
      <c r="Q151" s="39"/>
      <c r="R151" s="39"/>
      <c r="S151" s="39"/>
      <c r="T151" s="39"/>
      <c r="U151" s="39"/>
      <c r="V151" s="39"/>
      <c r="W151" s="39"/>
      <c r="X151" s="39"/>
      <c r="Y151" s="39"/>
      <c r="Z151" s="39"/>
      <c r="AA151" s="39"/>
      <c r="AB151" s="39"/>
      <c r="AC151" s="39"/>
      <c r="AD151" s="39"/>
      <c r="AE151" s="39"/>
    </row>
  </sheetData>
  <sheetProtection sheet="1" autoFilter="0" formatColumns="0" formatRows="0" objects="1" scenarios="1" spinCount="100000" saltValue="Txl9WZvYK4XqlGsmkw4hzSoZ3HKQXraOCrjhqIJRfY49AazLOQjywyL7tw0IO5RI7AYcbDzyc2XKs+037BC3xw==" hashValue="ToNnC9vqb8GRvD8z10B8NQZG1DyFsu9K8l2sqECmHOunagjwvOw+NiJPL4OK5J2cg2cXq87Tkt2bRKsKGdOmPg==" algorithmName="SHA-512" password="CC35"/>
  <autoFilter ref="C83:K150"/>
  <mergeCells count="9">
    <mergeCell ref="E7:H7"/>
    <mergeCell ref="E9:H9"/>
    <mergeCell ref="E18:H18"/>
    <mergeCell ref="E27:H27"/>
    <mergeCell ref="E48:H48"/>
    <mergeCell ref="E50:H50"/>
    <mergeCell ref="E74:H74"/>
    <mergeCell ref="E76:H76"/>
    <mergeCell ref="L2:V2"/>
  </mergeCells>
  <hyperlinks>
    <hyperlink ref="F88" r:id="rId1" display="https://podminky.urs.cz/item/CS_URS_2022_01/460131114"/>
    <hyperlink ref="F91" r:id="rId2" display="https://podminky.urs.cz/item/CS_URS_2022_01/460141113"/>
    <hyperlink ref="F94" r:id="rId3" display="https://podminky.urs.cz/item/CS_URS_2022_01/460161182"/>
    <hyperlink ref="F97" r:id="rId4" display="https://podminky.urs.cz/item/CS_URS_2022_01/460171183"/>
    <hyperlink ref="F100" r:id="rId5" display="https://podminky.urs.cz/item/CS_URS_2022_01/460391124"/>
    <hyperlink ref="F102" r:id="rId6" display="https://podminky.urs.cz/item/CS_URS_2022_01/460411123"/>
    <hyperlink ref="F104" r:id="rId7" display="https://podminky.urs.cz/item/CS_URS_2022_01/460431192"/>
    <hyperlink ref="F106" r:id="rId8" display="https://podminky.urs.cz/item/CS_URS_2022_01/460451193"/>
    <hyperlink ref="F108" r:id="rId9" display="https://podminky.urs.cz/item/CS_URS_2022_01/460661512"/>
    <hyperlink ref="F110" r:id="rId10" display="https://podminky.urs.cz/item/CS_URS_2022_01/460631214"/>
    <hyperlink ref="F115" r:id="rId11" display="https://podminky.urs.cz/item/CS_URS_2022_01/181951114"/>
    <hyperlink ref="F117" r:id="rId12" display="https://podminky.urs.cz/item/CS_URS_2022_01/460871145"/>
    <hyperlink ref="F119" r:id="rId13" display="https://podminky.urs.cz/item/CS_URS_2022_01/460892121"/>
    <hyperlink ref="F121" r:id="rId14" display="https://podminky.urs.cz/item/CS_URS_2022_01/460911122"/>
    <hyperlink ref="F123" r:id="rId15" display="https://podminky.urs.cz/item/CS_URS_2022_01/460921221"/>
    <hyperlink ref="F126" r:id="rId16" display="https://podminky.urs.cz/item/CS_URS_2022_01/468011132"/>
    <hyperlink ref="F128" r:id="rId17" display="https://podminky.urs.cz/item/CS_URS_2022_01/468022221"/>
    <hyperlink ref="F130" r:id="rId18" display="https://podminky.urs.cz/item/CS_URS_2022_01/468031111"/>
    <hyperlink ref="F136" r:id="rId19" display="https://podminky.urs.cz/item/CS_URS_2022_01/460941233"/>
    <hyperlink ref="F138" r:id="rId20" display="https://podminky.urs.cz/item/CS_URS_2022_01/460952394"/>
    <hyperlink ref="F140" r:id="rId21" display="https://podminky.urs.cz/item/CS_URS_2022_01/468061122"/>
    <hyperlink ref="F142" r:id="rId22" display="https://podminky.urs.cz/item/CS_URS_2022_01/468081324"/>
    <hyperlink ref="F146" r:id="rId23" display="https://podminky.urs.cz/item/CS_URS_2022_01/468101133"/>
  </hyperlinks>
  <pageMargins left="0.39375" right="0.39375" top="0.39375" bottom="0.39375" header="0" footer="0"/>
  <pageSetup paperSize="9" orientation="landscape" blackAndWhite="1" fitToHeight="100"/>
  <headerFooter>
    <oddFooter>&amp;CStrana &amp;P z &amp;N</oddFooter>
  </headerFooter>
  <drawing r:id="rId24"/>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149</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3133</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ROUND(J81,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ROUND((SUM(BE81:BE131)),  2)</f>
        <v>0</v>
      </c>
      <c r="G33" s="39"/>
      <c r="H33" s="39"/>
      <c r="I33" s="159">
        <v>0.20999999999999999</v>
      </c>
      <c r="J33" s="158">
        <f>ROUND(((SUM(BE81:BE131))*I33),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ROUND((SUM(BF81:BF131)),  2)</f>
        <v>0</v>
      </c>
      <c r="G34" s="39"/>
      <c r="H34" s="39"/>
      <c r="I34" s="159">
        <v>0.14999999999999999</v>
      </c>
      <c r="J34" s="158">
        <f>ROUND(((SUM(BF81:BF131))*I34),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ROUND((SUM(BG81:BG131)),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ROUND((SUM(BH81:BH131)),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ROUND((SUM(BI81:BI131)),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PS 100 - VON</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J81</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176</v>
      </c>
      <c r="E60" s="180"/>
      <c r="F60" s="180"/>
      <c r="G60" s="180"/>
      <c r="H60" s="180"/>
      <c r="I60" s="180"/>
      <c r="J60" s="181">
        <f>J82</f>
        <v>0</v>
      </c>
      <c r="K60" s="178"/>
      <c r="L60" s="182"/>
      <c r="S60" s="9"/>
      <c r="T60" s="9"/>
      <c r="U60" s="9"/>
      <c r="V60" s="9"/>
      <c r="W60" s="9"/>
      <c r="X60" s="9"/>
      <c r="Y60" s="9"/>
      <c r="Z60" s="9"/>
      <c r="AA60" s="9"/>
      <c r="AB60" s="9"/>
      <c r="AC60" s="9"/>
      <c r="AD60" s="9"/>
      <c r="AE60" s="9"/>
    </row>
    <row r="61" hidden="1" s="9" customFormat="1" ht="24.96" customHeight="1">
      <c r="A61" s="9"/>
      <c r="B61" s="177"/>
      <c r="C61" s="178"/>
      <c r="D61" s="179" t="s">
        <v>3134</v>
      </c>
      <c r="E61" s="180"/>
      <c r="F61" s="180"/>
      <c r="G61" s="180"/>
      <c r="H61" s="180"/>
      <c r="I61" s="180"/>
      <c r="J61" s="181">
        <f>J122</f>
        <v>0</v>
      </c>
      <c r="K61" s="178"/>
      <c r="L61" s="182"/>
      <c r="S61" s="9"/>
      <c r="T61" s="9"/>
      <c r="U61" s="9"/>
      <c r="V61" s="9"/>
      <c r="W61" s="9"/>
      <c r="X61" s="9"/>
      <c r="Y61" s="9"/>
      <c r="Z61" s="9"/>
      <c r="AA61" s="9"/>
      <c r="AB61" s="9"/>
      <c r="AC61" s="9"/>
      <c r="AD61" s="9"/>
      <c r="AE61" s="9"/>
    </row>
    <row r="62" hidden="1" s="2" customFormat="1" ht="21.84"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6.96" customHeight="1">
      <c r="A63" s="39"/>
      <c r="B63" s="60"/>
      <c r="C63" s="61"/>
      <c r="D63" s="61"/>
      <c r="E63" s="61"/>
      <c r="F63" s="61"/>
      <c r="G63" s="61"/>
      <c r="H63" s="61"/>
      <c r="I63" s="61"/>
      <c r="J63" s="61"/>
      <c r="K63" s="61"/>
      <c r="L63" s="147"/>
      <c r="S63" s="39"/>
      <c r="T63" s="39"/>
      <c r="U63" s="39"/>
      <c r="V63" s="39"/>
      <c r="W63" s="39"/>
      <c r="X63" s="39"/>
      <c r="Y63" s="39"/>
      <c r="Z63" s="39"/>
      <c r="AA63" s="39"/>
      <c r="AB63" s="39"/>
      <c r="AC63" s="39"/>
      <c r="AD63" s="39"/>
      <c r="AE63" s="39"/>
    </row>
    <row r="64" hidden="1"/>
    <row r="65" hidden="1"/>
    <row r="66" hidden="1"/>
    <row r="67" s="2" customFormat="1" ht="6.96" customHeight="1">
      <c r="A67" s="39"/>
      <c r="B67" s="62"/>
      <c r="C67" s="63"/>
      <c r="D67" s="63"/>
      <c r="E67" s="63"/>
      <c r="F67" s="63"/>
      <c r="G67" s="63"/>
      <c r="H67" s="63"/>
      <c r="I67" s="63"/>
      <c r="J67" s="63"/>
      <c r="K67" s="63"/>
      <c r="L67" s="147"/>
      <c r="S67" s="39"/>
      <c r="T67" s="39"/>
      <c r="U67" s="39"/>
      <c r="V67" s="39"/>
      <c r="W67" s="39"/>
      <c r="X67" s="39"/>
      <c r="Y67" s="39"/>
      <c r="Z67" s="39"/>
      <c r="AA67" s="39"/>
      <c r="AB67" s="39"/>
      <c r="AC67" s="39"/>
      <c r="AD67" s="39"/>
      <c r="AE67" s="39"/>
    </row>
    <row r="68" s="2" customFormat="1" ht="24.96" customHeight="1">
      <c r="A68" s="39"/>
      <c r="B68" s="40"/>
      <c r="C68" s="23" t="s">
        <v>177</v>
      </c>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47"/>
      <c r="S69" s="39"/>
      <c r="T69" s="39"/>
      <c r="U69" s="39"/>
      <c r="V69" s="39"/>
      <c r="W69" s="39"/>
      <c r="X69" s="39"/>
      <c r="Y69" s="39"/>
      <c r="Z69" s="39"/>
      <c r="AA69" s="39"/>
      <c r="AB69" s="39"/>
      <c r="AC69" s="39"/>
      <c r="AD69" s="39"/>
      <c r="AE69" s="39"/>
    </row>
    <row r="70" s="2" customFormat="1" ht="12" customHeight="1">
      <c r="A70" s="39"/>
      <c r="B70" s="40"/>
      <c r="C70" s="32" t="s">
        <v>16</v>
      </c>
      <c r="D70" s="41"/>
      <c r="E70" s="41"/>
      <c r="F70" s="41"/>
      <c r="G70" s="41"/>
      <c r="H70" s="41"/>
      <c r="I70" s="41"/>
      <c r="J70" s="41"/>
      <c r="K70" s="41"/>
      <c r="L70" s="147"/>
      <c r="S70" s="39"/>
      <c r="T70" s="39"/>
      <c r="U70" s="39"/>
      <c r="V70" s="39"/>
      <c r="W70" s="39"/>
      <c r="X70" s="39"/>
      <c r="Y70" s="39"/>
      <c r="Z70" s="39"/>
      <c r="AA70" s="39"/>
      <c r="AB70" s="39"/>
      <c r="AC70" s="39"/>
      <c r="AD70" s="39"/>
      <c r="AE70" s="39"/>
    </row>
    <row r="71" s="2" customFormat="1" ht="16.5" customHeight="1">
      <c r="A71" s="39"/>
      <c r="B71" s="40"/>
      <c r="C71" s="41"/>
      <c r="D71" s="41"/>
      <c r="E71" s="171" t="str">
        <f>E7</f>
        <v>Oprava zabezpečovacího zařízení v žst. Kostelec nad Orlicí</v>
      </c>
      <c r="F71" s="32"/>
      <c r="G71" s="32"/>
      <c r="H71" s="32"/>
      <c r="I71" s="41"/>
      <c r="J71" s="41"/>
      <c r="K71" s="41"/>
      <c r="L71" s="147"/>
      <c r="S71" s="39"/>
      <c r="T71" s="39"/>
      <c r="U71" s="39"/>
      <c r="V71" s="39"/>
      <c r="W71" s="39"/>
      <c r="X71" s="39"/>
      <c r="Y71" s="39"/>
      <c r="Z71" s="39"/>
      <c r="AA71" s="39"/>
      <c r="AB71" s="39"/>
      <c r="AC71" s="39"/>
      <c r="AD71" s="39"/>
      <c r="AE71" s="39"/>
    </row>
    <row r="72" s="2" customFormat="1" ht="12" customHeight="1">
      <c r="A72" s="39"/>
      <c r="B72" s="40"/>
      <c r="C72" s="32" t="s">
        <v>151</v>
      </c>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6.5" customHeight="1">
      <c r="A73" s="39"/>
      <c r="B73" s="40"/>
      <c r="C73" s="41"/>
      <c r="D73" s="41"/>
      <c r="E73" s="70" t="str">
        <f>E9</f>
        <v>PS 100 - VON</v>
      </c>
      <c r="F73" s="41"/>
      <c r="G73" s="41"/>
      <c r="H73" s="41"/>
      <c r="I73" s="41"/>
      <c r="J73" s="41"/>
      <c r="K73" s="41"/>
      <c r="L73" s="147"/>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2" customHeight="1">
      <c r="A75" s="39"/>
      <c r="B75" s="40"/>
      <c r="C75" s="32" t="s">
        <v>22</v>
      </c>
      <c r="D75" s="41"/>
      <c r="E75" s="41"/>
      <c r="F75" s="27" t="str">
        <f>F12</f>
        <v>žst. Kostelec nad Orlicí</v>
      </c>
      <c r="G75" s="41"/>
      <c r="H75" s="41"/>
      <c r="I75" s="32" t="s">
        <v>24</v>
      </c>
      <c r="J75" s="73" t="str">
        <f>IF(J12="","",J12)</f>
        <v>27. 1. 2022</v>
      </c>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5.15" customHeight="1">
      <c r="A77" s="39"/>
      <c r="B77" s="40"/>
      <c r="C77" s="32" t="s">
        <v>30</v>
      </c>
      <c r="D77" s="41"/>
      <c r="E77" s="41"/>
      <c r="F77" s="27" t="str">
        <f>E15</f>
        <v>Správa železnic, s.o.</v>
      </c>
      <c r="G77" s="41"/>
      <c r="H77" s="41"/>
      <c r="I77" s="32" t="s">
        <v>38</v>
      </c>
      <c r="J77" s="37" t="str">
        <f>E21</f>
        <v>Signal Projekt,s.r.o.</v>
      </c>
      <c r="K77" s="41"/>
      <c r="L77" s="147"/>
      <c r="S77" s="39"/>
      <c r="T77" s="39"/>
      <c r="U77" s="39"/>
      <c r="V77" s="39"/>
      <c r="W77" s="39"/>
      <c r="X77" s="39"/>
      <c r="Y77" s="39"/>
      <c r="Z77" s="39"/>
      <c r="AA77" s="39"/>
      <c r="AB77" s="39"/>
      <c r="AC77" s="39"/>
      <c r="AD77" s="39"/>
      <c r="AE77" s="39"/>
    </row>
    <row r="78" s="2" customFormat="1" ht="15.15" customHeight="1">
      <c r="A78" s="39"/>
      <c r="B78" s="40"/>
      <c r="C78" s="32" t="s">
        <v>36</v>
      </c>
      <c r="D78" s="41"/>
      <c r="E78" s="41"/>
      <c r="F78" s="27" t="str">
        <f>IF(E18="","",E18)</f>
        <v>Vyplň údaj</v>
      </c>
      <c r="G78" s="41"/>
      <c r="H78" s="41"/>
      <c r="I78" s="32" t="s">
        <v>43</v>
      </c>
      <c r="J78" s="37" t="str">
        <f>E24</f>
        <v>Pavel Pospíšil, Dis.</v>
      </c>
      <c r="K78" s="41"/>
      <c r="L78" s="147"/>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11" customFormat="1" ht="29.28" customHeight="1">
      <c r="A80" s="188"/>
      <c r="B80" s="189"/>
      <c r="C80" s="190" t="s">
        <v>178</v>
      </c>
      <c r="D80" s="191" t="s">
        <v>67</v>
      </c>
      <c r="E80" s="191" t="s">
        <v>63</v>
      </c>
      <c r="F80" s="191" t="s">
        <v>64</v>
      </c>
      <c r="G80" s="191" t="s">
        <v>179</v>
      </c>
      <c r="H80" s="191" t="s">
        <v>180</v>
      </c>
      <c r="I80" s="191" t="s">
        <v>181</v>
      </c>
      <c r="J80" s="191" t="s">
        <v>159</v>
      </c>
      <c r="K80" s="192" t="s">
        <v>182</v>
      </c>
      <c r="L80" s="193"/>
      <c r="M80" s="93" t="s">
        <v>44</v>
      </c>
      <c r="N80" s="94" t="s">
        <v>52</v>
      </c>
      <c r="O80" s="94" t="s">
        <v>183</v>
      </c>
      <c r="P80" s="94" t="s">
        <v>184</v>
      </c>
      <c r="Q80" s="94" t="s">
        <v>185</v>
      </c>
      <c r="R80" s="94" t="s">
        <v>186</v>
      </c>
      <c r="S80" s="94" t="s">
        <v>187</v>
      </c>
      <c r="T80" s="95" t="s">
        <v>188</v>
      </c>
      <c r="U80" s="188"/>
      <c r="V80" s="188"/>
      <c r="W80" s="188"/>
      <c r="X80" s="188"/>
      <c r="Y80" s="188"/>
      <c r="Z80" s="188"/>
      <c r="AA80" s="188"/>
      <c r="AB80" s="188"/>
      <c r="AC80" s="188"/>
      <c r="AD80" s="188"/>
      <c r="AE80" s="188"/>
    </row>
    <row r="81" s="2" customFormat="1" ht="22.8" customHeight="1">
      <c r="A81" s="39"/>
      <c r="B81" s="40"/>
      <c r="C81" s="100" t="s">
        <v>189</v>
      </c>
      <c r="D81" s="41"/>
      <c r="E81" s="41"/>
      <c r="F81" s="41"/>
      <c r="G81" s="41"/>
      <c r="H81" s="41"/>
      <c r="I81" s="41"/>
      <c r="J81" s="194">
        <f>BK81</f>
        <v>0</v>
      </c>
      <c r="K81" s="41"/>
      <c r="L81" s="45"/>
      <c r="M81" s="96"/>
      <c r="N81" s="195"/>
      <c r="O81" s="97"/>
      <c r="P81" s="196">
        <f>P82+P122</f>
        <v>0</v>
      </c>
      <c r="Q81" s="97"/>
      <c r="R81" s="196">
        <f>R82+R122</f>
        <v>0</v>
      </c>
      <c r="S81" s="97"/>
      <c r="T81" s="197">
        <f>T82+T122</f>
        <v>0</v>
      </c>
      <c r="U81" s="39"/>
      <c r="V81" s="39"/>
      <c r="W81" s="39"/>
      <c r="X81" s="39"/>
      <c r="Y81" s="39"/>
      <c r="Z81" s="39"/>
      <c r="AA81" s="39"/>
      <c r="AB81" s="39"/>
      <c r="AC81" s="39"/>
      <c r="AD81" s="39"/>
      <c r="AE81" s="39"/>
      <c r="AT81" s="17" t="s">
        <v>81</v>
      </c>
      <c r="AU81" s="17" t="s">
        <v>160</v>
      </c>
      <c r="BK81" s="198">
        <f>BK82+BK122</f>
        <v>0</v>
      </c>
    </row>
    <row r="82" s="12" customFormat="1" ht="25.92" customHeight="1">
      <c r="A82" s="12"/>
      <c r="B82" s="199"/>
      <c r="C82" s="200"/>
      <c r="D82" s="201" t="s">
        <v>81</v>
      </c>
      <c r="E82" s="202" t="s">
        <v>1062</v>
      </c>
      <c r="F82" s="202" t="s">
        <v>1063</v>
      </c>
      <c r="G82" s="200"/>
      <c r="H82" s="200"/>
      <c r="I82" s="203"/>
      <c r="J82" s="204">
        <f>BK82</f>
        <v>0</v>
      </c>
      <c r="K82" s="200"/>
      <c r="L82" s="205"/>
      <c r="M82" s="206"/>
      <c r="N82" s="207"/>
      <c r="O82" s="207"/>
      <c r="P82" s="208">
        <f>SUM(P83:P121)</f>
        <v>0</v>
      </c>
      <c r="Q82" s="207"/>
      <c r="R82" s="208">
        <f>SUM(R83:R121)</f>
        <v>0</v>
      </c>
      <c r="S82" s="207"/>
      <c r="T82" s="209">
        <f>SUM(T83:T121)</f>
        <v>0</v>
      </c>
      <c r="U82" s="12"/>
      <c r="V82" s="12"/>
      <c r="W82" s="12"/>
      <c r="X82" s="12"/>
      <c r="Y82" s="12"/>
      <c r="Z82" s="12"/>
      <c r="AA82" s="12"/>
      <c r="AB82" s="12"/>
      <c r="AC82" s="12"/>
      <c r="AD82" s="12"/>
      <c r="AE82" s="12"/>
      <c r="AR82" s="210" t="s">
        <v>200</v>
      </c>
      <c r="AT82" s="211" t="s">
        <v>81</v>
      </c>
      <c r="AU82" s="211" t="s">
        <v>82</v>
      </c>
      <c r="AY82" s="210" t="s">
        <v>192</v>
      </c>
      <c r="BK82" s="212">
        <f>SUM(BK83:BK121)</f>
        <v>0</v>
      </c>
    </row>
    <row r="83" s="2" customFormat="1" ht="62.7" customHeight="1">
      <c r="A83" s="39"/>
      <c r="B83" s="40"/>
      <c r="C83" s="215" t="s">
        <v>89</v>
      </c>
      <c r="D83" s="215" t="s">
        <v>195</v>
      </c>
      <c r="E83" s="216" t="s">
        <v>3135</v>
      </c>
      <c r="F83" s="217" t="s">
        <v>3136</v>
      </c>
      <c r="G83" s="218" t="s">
        <v>1275</v>
      </c>
      <c r="H83" s="219">
        <v>61</v>
      </c>
      <c r="I83" s="220"/>
      <c r="J83" s="221">
        <f>ROUND(I83*H83,2)</f>
        <v>0</v>
      </c>
      <c r="K83" s="217" t="s">
        <v>199</v>
      </c>
      <c r="L83" s="45"/>
      <c r="M83" s="222" t="s">
        <v>44</v>
      </c>
      <c r="N83" s="223" t="s">
        <v>53</v>
      </c>
      <c r="O83" s="85"/>
      <c r="P83" s="224">
        <f>O83*H83</f>
        <v>0</v>
      </c>
      <c r="Q83" s="224">
        <v>0</v>
      </c>
      <c r="R83" s="224">
        <f>Q83*H83</f>
        <v>0</v>
      </c>
      <c r="S83" s="224">
        <v>0</v>
      </c>
      <c r="T83" s="225">
        <f>S83*H83</f>
        <v>0</v>
      </c>
      <c r="U83" s="39"/>
      <c r="V83" s="39"/>
      <c r="W83" s="39"/>
      <c r="X83" s="39"/>
      <c r="Y83" s="39"/>
      <c r="Z83" s="39"/>
      <c r="AA83" s="39"/>
      <c r="AB83" s="39"/>
      <c r="AC83" s="39"/>
      <c r="AD83" s="39"/>
      <c r="AE83" s="39"/>
      <c r="AR83" s="226" t="s">
        <v>1067</v>
      </c>
      <c r="AT83" s="226" t="s">
        <v>195</v>
      </c>
      <c r="AU83" s="226" t="s">
        <v>89</v>
      </c>
      <c r="AY83" s="17" t="s">
        <v>192</v>
      </c>
      <c r="BE83" s="227">
        <f>IF(N83="základní",J83,0)</f>
        <v>0</v>
      </c>
      <c r="BF83" s="227">
        <f>IF(N83="snížená",J83,0)</f>
        <v>0</v>
      </c>
      <c r="BG83" s="227">
        <f>IF(N83="zákl. přenesená",J83,0)</f>
        <v>0</v>
      </c>
      <c r="BH83" s="227">
        <f>IF(N83="sníž. přenesená",J83,0)</f>
        <v>0</v>
      </c>
      <c r="BI83" s="227">
        <f>IF(N83="nulová",J83,0)</f>
        <v>0</v>
      </c>
      <c r="BJ83" s="17" t="s">
        <v>89</v>
      </c>
      <c r="BK83" s="227">
        <f>ROUND(I83*H83,2)</f>
        <v>0</v>
      </c>
      <c r="BL83" s="17" t="s">
        <v>1067</v>
      </c>
      <c r="BM83" s="226" t="s">
        <v>3137</v>
      </c>
    </row>
    <row r="84" s="2" customFormat="1">
      <c r="A84" s="39"/>
      <c r="B84" s="40"/>
      <c r="C84" s="41"/>
      <c r="D84" s="238" t="s">
        <v>478</v>
      </c>
      <c r="E84" s="41"/>
      <c r="F84" s="239" t="s">
        <v>3138</v>
      </c>
      <c r="G84" s="41"/>
      <c r="H84" s="41"/>
      <c r="I84" s="240"/>
      <c r="J84" s="41"/>
      <c r="K84" s="41"/>
      <c r="L84" s="45"/>
      <c r="M84" s="241"/>
      <c r="N84" s="242"/>
      <c r="O84" s="85"/>
      <c r="P84" s="85"/>
      <c r="Q84" s="85"/>
      <c r="R84" s="85"/>
      <c r="S84" s="85"/>
      <c r="T84" s="86"/>
      <c r="U84" s="39"/>
      <c r="V84" s="39"/>
      <c r="W84" s="39"/>
      <c r="X84" s="39"/>
      <c r="Y84" s="39"/>
      <c r="Z84" s="39"/>
      <c r="AA84" s="39"/>
      <c r="AB84" s="39"/>
      <c r="AC84" s="39"/>
      <c r="AD84" s="39"/>
      <c r="AE84" s="39"/>
      <c r="AT84" s="17" t="s">
        <v>478</v>
      </c>
      <c r="AU84" s="17" t="s">
        <v>89</v>
      </c>
    </row>
    <row r="85" s="14" customFormat="1">
      <c r="A85" s="14"/>
      <c r="B85" s="268"/>
      <c r="C85" s="269"/>
      <c r="D85" s="238" t="s">
        <v>1266</v>
      </c>
      <c r="E85" s="270" t="s">
        <v>44</v>
      </c>
      <c r="F85" s="271" t="s">
        <v>3139</v>
      </c>
      <c r="G85" s="269"/>
      <c r="H85" s="270" t="s">
        <v>44</v>
      </c>
      <c r="I85" s="272"/>
      <c r="J85" s="269"/>
      <c r="K85" s="269"/>
      <c r="L85" s="273"/>
      <c r="M85" s="274"/>
      <c r="N85" s="275"/>
      <c r="O85" s="275"/>
      <c r="P85" s="275"/>
      <c r="Q85" s="275"/>
      <c r="R85" s="275"/>
      <c r="S85" s="275"/>
      <c r="T85" s="276"/>
      <c r="U85" s="14"/>
      <c r="V85" s="14"/>
      <c r="W85" s="14"/>
      <c r="X85" s="14"/>
      <c r="Y85" s="14"/>
      <c r="Z85" s="14"/>
      <c r="AA85" s="14"/>
      <c r="AB85" s="14"/>
      <c r="AC85" s="14"/>
      <c r="AD85" s="14"/>
      <c r="AE85" s="14"/>
      <c r="AT85" s="277" t="s">
        <v>1266</v>
      </c>
      <c r="AU85" s="277" t="s">
        <v>89</v>
      </c>
      <c r="AV85" s="14" t="s">
        <v>89</v>
      </c>
      <c r="AW85" s="14" t="s">
        <v>42</v>
      </c>
      <c r="AX85" s="14" t="s">
        <v>82</v>
      </c>
      <c r="AY85" s="277" t="s">
        <v>192</v>
      </c>
    </row>
    <row r="86" s="13" customFormat="1">
      <c r="A86" s="13"/>
      <c r="B86" s="253"/>
      <c r="C86" s="254"/>
      <c r="D86" s="238" t="s">
        <v>1266</v>
      </c>
      <c r="E86" s="278" t="s">
        <v>44</v>
      </c>
      <c r="F86" s="255" t="s">
        <v>8</v>
      </c>
      <c r="G86" s="254"/>
      <c r="H86" s="256">
        <v>15</v>
      </c>
      <c r="I86" s="257"/>
      <c r="J86" s="254"/>
      <c r="K86" s="254"/>
      <c r="L86" s="258"/>
      <c r="M86" s="259"/>
      <c r="N86" s="260"/>
      <c r="O86" s="260"/>
      <c r="P86" s="260"/>
      <c r="Q86" s="260"/>
      <c r="R86" s="260"/>
      <c r="S86" s="260"/>
      <c r="T86" s="261"/>
      <c r="U86" s="13"/>
      <c r="V86" s="13"/>
      <c r="W86" s="13"/>
      <c r="X86" s="13"/>
      <c r="Y86" s="13"/>
      <c r="Z86" s="13"/>
      <c r="AA86" s="13"/>
      <c r="AB86" s="13"/>
      <c r="AC86" s="13"/>
      <c r="AD86" s="13"/>
      <c r="AE86" s="13"/>
      <c r="AT86" s="262" t="s">
        <v>1266</v>
      </c>
      <c r="AU86" s="262" t="s">
        <v>89</v>
      </c>
      <c r="AV86" s="13" t="s">
        <v>91</v>
      </c>
      <c r="AW86" s="13" t="s">
        <v>42</v>
      </c>
      <c r="AX86" s="13" t="s">
        <v>82</v>
      </c>
      <c r="AY86" s="262" t="s">
        <v>192</v>
      </c>
    </row>
    <row r="87" s="14" customFormat="1">
      <c r="A87" s="14"/>
      <c r="B87" s="268"/>
      <c r="C87" s="269"/>
      <c r="D87" s="238" t="s">
        <v>1266</v>
      </c>
      <c r="E87" s="270" t="s">
        <v>44</v>
      </c>
      <c r="F87" s="271" t="s">
        <v>135</v>
      </c>
      <c r="G87" s="269"/>
      <c r="H87" s="270" t="s">
        <v>44</v>
      </c>
      <c r="I87" s="272"/>
      <c r="J87" s="269"/>
      <c r="K87" s="269"/>
      <c r="L87" s="273"/>
      <c r="M87" s="274"/>
      <c r="N87" s="275"/>
      <c r="O87" s="275"/>
      <c r="P87" s="275"/>
      <c r="Q87" s="275"/>
      <c r="R87" s="275"/>
      <c r="S87" s="275"/>
      <c r="T87" s="276"/>
      <c r="U87" s="14"/>
      <c r="V87" s="14"/>
      <c r="W87" s="14"/>
      <c r="X87" s="14"/>
      <c r="Y87" s="14"/>
      <c r="Z87" s="14"/>
      <c r="AA87" s="14"/>
      <c r="AB87" s="14"/>
      <c r="AC87" s="14"/>
      <c r="AD87" s="14"/>
      <c r="AE87" s="14"/>
      <c r="AT87" s="277" t="s">
        <v>1266</v>
      </c>
      <c r="AU87" s="277" t="s">
        <v>89</v>
      </c>
      <c r="AV87" s="14" t="s">
        <v>89</v>
      </c>
      <c r="AW87" s="14" t="s">
        <v>42</v>
      </c>
      <c r="AX87" s="14" t="s">
        <v>82</v>
      </c>
      <c r="AY87" s="277" t="s">
        <v>192</v>
      </c>
    </row>
    <row r="88" s="13" customFormat="1">
      <c r="A88" s="13"/>
      <c r="B88" s="253"/>
      <c r="C88" s="254"/>
      <c r="D88" s="238" t="s">
        <v>1266</v>
      </c>
      <c r="E88" s="278" t="s">
        <v>44</v>
      </c>
      <c r="F88" s="255" t="s">
        <v>7</v>
      </c>
      <c r="G88" s="254"/>
      <c r="H88" s="256">
        <v>21</v>
      </c>
      <c r="I88" s="257"/>
      <c r="J88" s="254"/>
      <c r="K88" s="254"/>
      <c r="L88" s="258"/>
      <c r="M88" s="259"/>
      <c r="N88" s="260"/>
      <c r="O88" s="260"/>
      <c r="P88" s="260"/>
      <c r="Q88" s="260"/>
      <c r="R88" s="260"/>
      <c r="S88" s="260"/>
      <c r="T88" s="261"/>
      <c r="U88" s="13"/>
      <c r="V88" s="13"/>
      <c r="W88" s="13"/>
      <c r="X88" s="13"/>
      <c r="Y88" s="13"/>
      <c r="Z88" s="13"/>
      <c r="AA88" s="13"/>
      <c r="AB88" s="13"/>
      <c r="AC88" s="13"/>
      <c r="AD88" s="13"/>
      <c r="AE88" s="13"/>
      <c r="AT88" s="262" t="s">
        <v>1266</v>
      </c>
      <c r="AU88" s="262" t="s">
        <v>89</v>
      </c>
      <c r="AV88" s="13" t="s">
        <v>91</v>
      </c>
      <c r="AW88" s="13" t="s">
        <v>42</v>
      </c>
      <c r="AX88" s="13" t="s">
        <v>82</v>
      </c>
      <c r="AY88" s="262" t="s">
        <v>192</v>
      </c>
    </row>
    <row r="89" s="14" customFormat="1">
      <c r="A89" s="14"/>
      <c r="B89" s="268"/>
      <c r="C89" s="269"/>
      <c r="D89" s="238" t="s">
        <v>1266</v>
      </c>
      <c r="E89" s="270" t="s">
        <v>44</v>
      </c>
      <c r="F89" s="271" t="s">
        <v>144</v>
      </c>
      <c r="G89" s="269"/>
      <c r="H89" s="270" t="s">
        <v>44</v>
      </c>
      <c r="I89" s="272"/>
      <c r="J89" s="269"/>
      <c r="K89" s="269"/>
      <c r="L89" s="273"/>
      <c r="M89" s="274"/>
      <c r="N89" s="275"/>
      <c r="O89" s="275"/>
      <c r="P89" s="275"/>
      <c r="Q89" s="275"/>
      <c r="R89" s="275"/>
      <c r="S89" s="275"/>
      <c r="T89" s="276"/>
      <c r="U89" s="14"/>
      <c r="V89" s="14"/>
      <c r="W89" s="14"/>
      <c r="X89" s="14"/>
      <c r="Y89" s="14"/>
      <c r="Z89" s="14"/>
      <c r="AA89" s="14"/>
      <c r="AB89" s="14"/>
      <c r="AC89" s="14"/>
      <c r="AD89" s="14"/>
      <c r="AE89" s="14"/>
      <c r="AT89" s="277" t="s">
        <v>1266</v>
      </c>
      <c r="AU89" s="277" t="s">
        <v>89</v>
      </c>
      <c r="AV89" s="14" t="s">
        <v>89</v>
      </c>
      <c r="AW89" s="14" t="s">
        <v>42</v>
      </c>
      <c r="AX89" s="14" t="s">
        <v>82</v>
      </c>
      <c r="AY89" s="277" t="s">
        <v>192</v>
      </c>
    </row>
    <row r="90" s="13" customFormat="1">
      <c r="A90" s="13"/>
      <c r="B90" s="253"/>
      <c r="C90" s="254"/>
      <c r="D90" s="238" t="s">
        <v>1266</v>
      </c>
      <c r="E90" s="278" t="s">
        <v>44</v>
      </c>
      <c r="F90" s="255" t="s">
        <v>7</v>
      </c>
      <c r="G90" s="254"/>
      <c r="H90" s="256">
        <v>21</v>
      </c>
      <c r="I90" s="257"/>
      <c r="J90" s="254"/>
      <c r="K90" s="254"/>
      <c r="L90" s="258"/>
      <c r="M90" s="259"/>
      <c r="N90" s="260"/>
      <c r="O90" s="260"/>
      <c r="P90" s="260"/>
      <c r="Q90" s="260"/>
      <c r="R90" s="260"/>
      <c r="S90" s="260"/>
      <c r="T90" s="261"/>
      <c r="U90" s="13"/>
      <c r="V90" s="13"/>
      <c r="W90" s="13"/>
      <c r="X90" s="13"/>
      <c r="Y90" s="13"/>
      <c r="Z90" s="13"/>
      <c r="AA90" s="13"/>
      <c r="AB90" s="13"/>
      <c r="AC90" s="13"/>
      <c r="AD90" s="13"/>
      <c r="AE90" s="13"/>
      <c r="AT90" s="262" t="s">
        <v>1266</v>
      </c>
      <c r="AU90" s="262" t="s">
        <v>89</v>
      </c>
      <c r="AV90" s="13" t="s">
        <v>91</v>
      </c>
      <c r="AW90" s="13" t="s">
        <v>42</v>
      </c>
      <c r="AX90" s="13" t="s">
        <v>82</v>
      </c>
      <c r="AY90" s="262" t="s">
        <v>192</v>
      </c>
    </row>
    <row r="91" s="14" customFormat="1">
      <c r="A91" s="14"/>
      <c r="B91" s="268"/>
      <c r="C91" s="269"/>
      <c r="D91" s="238" t="s">
        <v>1266</v>
      </c>
      <c r="E91" s="270" t="s">
        <v>44</v>
      </c>
      <c r="F91" s="271" t="s">
        <v>126</v>
      </c>
      <c r="G91" s="269"/>
      <c r="H91" s="270" t="s">
        <v>44</v>
      </c>
      <c r="I91" s="272"/>
      <c r="J91" s="269"/>
      <c r="K91" s="269"/>
      <c r="L91" s="273"/>
      <c r="M91" s="274"/>
      <c r="N91" s="275"/>
      <c r="O91" s="275"/>
      <c r="P91" s="275"/>
      <c r="Q91" s="275"/>
      <c r="R91" s="275"/>
      <c r="S91" s="275"/>
      <c r="T91" s="276"/>
      <c r="U91" s="14"/>
      <c r="V91" s="14"/>
      <c r="W91" s="14"/>
      <c r="X91" s="14"/>
      <c r="Y91" s="14"/>
      <c r="Z91" s="14"/>
      <c r="AA91" s="14"/>
      <c r="AB91" s="14"/>
      <c r="AC91" s="14"/>
      <c r="AD91" s="14"/>
      <c r="AE91" s="14"/>
      <c r="AT91" s="277" t="s">
        <v>1266</v>
      </c>
      <c r="AU91" s="277" t="s">
        <v>89</v>
      </c>
      <c r="AV91" s="14" t="s">
        <v>89</v>
      </c>
      <c r="AW91" s="14" t="s">
        <v>42</v>
      </c>
      <c r="AX91" s="14" t="s">
        <v>82</v>
      </c>
      <c r="AY91" s="277" t="s">
        <v>192</v>
      </c>
    </row>
    <row r="92" s="13" customFormat="1">
      <c r="A92" s="13"/>
      <c r="B92" s="253"/>
      <c r="C92" s="254"/>
      <c r="D92" s="238" t="s">
        <v>1266</v>
      </c>
      <c r="E92" s="278" t="s">
        <v>44</v>
      </c>
      <c r="F92" s="255" t="s">
        <v>200</v>
      </c>
      <c r="G92" s="254"/>
      <c r="H92" s="256">
        <v>4</v>
      </c>
      <c r="I92" s="257"/>
      <c r="J92" s="254"/>
      <c r="K92" s="254"/>
      <c r="L92" s="258"/>
      <c r="M92" s="259"/>
      <c r="N92" s="260"/>
      <c r="O92" s="260"/>
      <c r="P92" s="260"/>
      <c r="Q92" s="260"/>
      <c r="R92" s="260"/>
      <c r="S92" s="260"/>
      <c r="T92" s="261"/>
      <c r="U92" s="13"/>
      <c r="V92" s="13"/>
      <c r="W92" s="13"/>
      <c r="X92" s="13"/>
      <c r="Y92" s="13"/>
      <c r="Z92" s="13"/>
      <c r="AA92" s="13"/>
      <c r="AB92" s="13"/>
      <c r="AC92" s="13"/>
      <c r="AD92" s="13"/>
      <c r="AE92" s="13"/>
      <c r="AT92" s="262" t="s">
        <v>1266</v>
      </c>
      <c r="AU92" s="262" t="s">
        <v>89</v>
      </c>
      <c r="AV92" s="13" t="s">
        <v>91</v>
      </c>
      <c r="AW92" s="13" t="s">
        <v>42</v>
      </c>
      <c r="AX92" s="13" t="s">
        <v>82</v>
      </c>
      <c r="AY92" s="262" t="s">
        <v>192</v>
      </c>
    </row>
    <row r="93" s="2" customFormat="1" ht="62.7" customHeight="1">
      <c r="A93" s="39"/>
      <c r="B93" s="40"/>
      <c r="C93" s="215" t="s">
        <v>91</v>
      </c>
      <c r="D93" s="215" t="s">
        <v>195</v>
      </c>
      <c r="E93" s="216" t="s">
        <v>3140</v>
      </c>
      <c r="F93" s="217" t="s">
        <v>3141</v>
      </c>
      <c r="G93" s="218" t="s">
        <v>1275</v>
      </c>
      <c r="H93" s="219">
        <v>21</v>
      </c>
      <c r="I93" s="220"/>
      <c r="J93" s="221">
        <f>ROUND(I93*H93,2)</f>
        <v>0</v>
      </c>
      <c r="K93" s="217" t="s">
        <v>199</v>
      </c>
      <c r="L93" s="45"/>
      <c r="M93" s="222" t="s">
        <v>44</v>
      </c>
      <c r="N93" s="223"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1067</v>
      </c>
      <c r="AT93" s="226" t="s">
        <v>195</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1067</v>
      </c>
      <c r="BM93" s="226" t="s">
        <v>3142</v>
      </c>
    </row>
    <row r="94" s="14" customFormat="1">
      <c r="A94" s="14"/>
      <c r="B94" s="268"/>
      <c r="C94" s="269"/>
      <c r="D94" s="238" t="s">
        <v>1266</v>
      </c>
      <c r="E94" s="270" t="s">
        <v>44</v>
      </c>
      <c r="F94" s="271" t="s">
        <v>135</v>
      </c>
      <c r="G94" s="269"/>
      <c r="H94" s="270" t="s">
        <v>44</v>
      </c>
      <c r="I94" s="272"/>
      <c r="J94" s="269"/>
      <c r="K94" s="269"/>
      <c r="L94" s="273"/>
      <c r="M94" s="274"/>
      <c r="N94" s="275"/>
      <c r="O94" s="275"/>
      <c r="P94" s="275"/>
      <c r="Q94" s="275"/>
      <c r="R94" s="275"/>
      <c r="S94" s="275"/>
      <c r="T94" s="276"/>
      <c r="U94" s="14"/>
      <c r="V94" s="14"/>
      <c r="W94" s="14"/>
      <c r="X94" s="14"/>
      <c r="Y94" s="14"/>
      <c r="Z94" s="14"/>
      <c r="AA94" s="14"/>
      <c r="AB94" s="14"/>
      <c r="AC94" s="14"/>
      <c r="AD94" s="14"/>
      <c r="AE94" s="14"/>
      <c r="AT94" s="277" t="s">
        <v>1266</v>
      </c>
      <c r="AU94" s="277" t="s">
        <v>89</v>
      </c>
      <c r="AV94" s="14" t="s">
        <v>89</v>
      </c>
      <c r="AW94" s="14" t="s">
        <v>42</v>
      </c>
      <c r="AX94" s="14" t="s">
        <v>82</v>
      </c>
      <c r="AY94" s="277" t="s">
        <v>192</v>
      </c>
    </row>
    <row r="95" s="13" customFormat="1">
      <c r="A95" s="13"/>
      <c r="B95" s="253"/>
      <c r="C95" s="254"/>
      <c r="D95" s="238" t="s">
        <v>1266</v>
      </c>
      <c r="E95" s="278" t="s">
        <v>44</v>
      </c>
      <c r="F95" s="255" t="s">
        <v>251</v>
      </c>
      <c r="G95" s="254"/>
      <c r="H95" s="256">
        <v>14</v>
      </c>
      <c r="I95" s="257"/>
      <c r="J95" s="254"/>
      <c r="K95" s="254"/>
      <c r="L95" s="258"/>
      <c r="M95" s="259"/>
      <c r="N95" s="260"/>
      <c r="O95" s="260"/>
      <c r="P95" s="260"/>
      <c r="Q95" s="260"/>
      <c r="R95" s="260"/>
      <c r="S95" s="260"/>
      <c r="T95" s="261"/>
      <c r="U95" s="13"/>
      <c r="V95" s="13"/>
      <c r="W95" s="13"/>
      <c r="X95" s="13"/>
      <c r="Y95" s="13"/>
      <c r="Z95" s="13"/>
      <c r="AA95" s="13"/>
      <c r="AB95" s="13"/>
      <c r="AC95" s="13"/>
      <c r="AD95" s="13"/>
      <c r="AE95" s="13"/>
      <c r="AT95" s="262" t="s">
        <v>1266</v>
      </c>
      <c r="AU95" s="262" t="s">
        <v>89</v>
      </c>
      <c r="AV95" s="13" t="s">
        <v>91</v>
      </c>
      <c r="AW95" s="13" t="s">
        <v>42</v>
      </c>
      <c r="AX95" s="13" t="s">
        <v>82</v>
      </c>
      <c r="AY95" s="262" t="s">
        <v>192</v>
      </c>
    </row>
    <row r="96" s="14" customFormat="1">
      <c r="A96" s="14"/>
      <c r="B96" s="268"/>
      <c r="C96" s="269"/>
      <c r="D96" s="238" t="s">
        <v>1266</v>
      </c>
      <c r="E96" s="270" t="s">
        <v>44</v>
      </c>
      <c r="F96" s="271" t="s">
        <v>144</v>
      </c>
      <c r="G96" s="269"/>
      <c r="H96" s="270" t="s">
        <v>44</v>
      </c>
      <c r="I96" s="272"/>
      <c r="J96" s="269"/>
      <c r="K96" s="269"/>
      <c r="L96" s="273"/>
      <c r="M96" s="274"/>
      <c r="N96" s="275"/>
      <c r="O96" s="275"/>
      <c r="P96" s="275"/>
      <c r="Q96" s="275"/>
      <c r="R96" s="275"/>
      <c r="S96" s="275"/>
      <c r="T96" s="276"/>
      <c r="U96" s="14"/>
      <c r="V96" s="14"/>
      <c r="W96" s="14"/>
      <c r="X96" s="14"/>
      <c r="Y96" s="14"/>
      <c r="Z96" s="14"/>
      <c r="AA96" s="14"/>
      <c r="AB96" s="14"/>
      <c r="AC96" s="14"/>
      <c r="AD96" s="14"/>
      <c r="AE96" s="14"/>
      <c r="AT96" s="277" t="s">
        <v>1266</v>
      </c>
      <c r="AU96" s="277" t="s">
        <v>89</v>
      </c>
      <c r="AV96" s="14" t="s">
        <v>89</v>
      </c>
      <c r="AW96" s="14" t="s">
        <v>42</v>
      </c>
      <c r="AX96" s="14" t="s">
        <v>82</v>
      </c>
      <c r="AY96" s="277" t="s">
        <v>192</v>
      </c>
    </row>
    <row r="97" s="13" customFormat="1">
      <c r="A97" s="13"/>
      <c r="B97" s="253"/>
      <c r="C97" s="254"/>
      <c r="D97" s="238" t="s">
        <v>1266</v>
      </c>
      <c r="E97" s="278" t="s">
        <v>44</v>
      </c>
      <c r="F97" s="255" t="s">
        <v>223</v>
      </c>
      <c r="G97" s="254"/>
      <c r="H97" s="256">
        <v>7</v>
      </c>
      <c r="I97" s="257"/>
      <c r="J97" s="254"/>
      <c r="K97" s="254"/>
      <c r="L97" s="258"/>
      <c r="M97" s="259"/>
      <c r="N97" s="260"/>
      <c r="O97" s="260"/>
      <c r="P97" s="260"/>
      <c r="Q97" s="260"/>
      <c r="R97" s="260"/>
      <c r="S97" s="260"/>
      <c r="T97" s="261"/>
      <c r="U97" s="13"/>
      <c r="V97" s="13"/>
      <c r="W97" s="13"/>
      <c r="X97" s="13"/>
      <c r="Y97" s="13"/>
      <c r="Z97" s="13"/>
      <c r="AA97" s="13"/>
      <c r="AB97" s="13"/>
      <c r="AC97" s="13"/>
      <c r="AD97" s="13"/>
      <c r="AE97" s="13"/>
      <c r="AT97" s="262" t="s">
        <v>1266</v>
      </c>
      <c r="AU97" s="262" t="s">
        <v>89</v>
      </c>
      <c r="AV97" s="13" t="s">
        <v>91</v>
      </c>
      <c r="AW97" s="13" t="s">
        <v>42</v>
      </c>
      <c r="AX97" s="13" t="s">
        <v>82</v>
      </c>
      <c r="AY97" s="262" t="s">
        <v>192</v>
      </c>
    </row>
    <row r="98" s="15" customFormat="1">
      <c r="A98" s="15"/>
      <c r="B98" s="279"/>
      <c r="C98" s="280"/>
      <c r="D98" s="238" t="s">
        <v>1266</v>
      </c>
      <c r="E98" s="281" t="s">
        <v>44</v>
      </c>
      <c r="F98" s="282" t="s">
        <v>2793</v>
      </c>
      <c r="G98" s="280"/>
      <c r="H98" s="283">
        <v>21</v>
      </c>
      <c r="I98" s="284"/>
      <c r="J98" s="280"/>
      <c r="K98" s="280"/>
      <c r="L98" s="285"/>
      <c r="M98" s="286"/>
      <c r="N98" s="287"/>
      <c r="O98" s="287"/>
      <c r="P98" s="287"/>
      <c r="Q98" s="287"/>
      <c r="R98" s="287"/>
      <c r="S98" s="287"/>
      <c r="T98" s="288"/>
      <c r="U98" s="15"/>
      <c r="V98" s="15"/>
      <c r="W98" s="15"/>
      <c r="X98" s="15"/>
      <c r="Y98" s="15"/>
      <c r="Z98" s="15"/>
      <c r="AA98" s="15"/>
      <c r="AB98" s="15"/>
      <c r="AC98" s="15"/>
      <c r="AD98" s="15"/>
      <c r="AE98" s="15"/>
      <c r="AT98" s="289" t="s">
        <v>1266</v>
      </c>
      <c r="AU98" s="289" t="s">
        <v>89</v>
      </c>
      <c r="AV98" s="15" t="s">
        <v>200</v>
      </c>
      <c r="AW98" s="15" t="s">
        <v>42</v>
      </c>
      <c r="AX98" s="15" t="s">
        <v>89</v>
      </c>
      <c r="AY98" s="289" t="s">
        <v>192</v>
      </c>
    </row>
    <row r="99" s="2" customFormat="1" ht="44.25" customHeight="1">
      <c r="A99" s="39"/>
      <c r="B99" s="40"/>
      <c r="C99" s="215" t="s">
        <v>99</v>
      </c>
      <c r="D99" s="215" t="s">
        <v>195</v>
      </c>
      <c r="E99" s="216" t="s">
        <v>3143</v>
      </c>
      <c r="F99" s="217" t="s">
        <v>3144</v>
      </c>
      <c r="G99" s="218" t="s">
        <v>1275</v>
      </c>
      <c r="H99" s="219">
        <v>68</v>
      </c>
      <c r="I99" s="220"/>
      <c r="J99" s="221">
        <f>ROUND(I99*H99,2)</f>
        <v>0</v>
      </c>
      <c r="K99" s="217" t="s">
        <v>199</v>
      </c>
      <c r="L99" s="45"/>
      <c r="M99" s="222" t="s">
        <v>44</v>
      </c>
      <c r="N99" s="223"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1067</v>
      </c>
      <c r="AT99" s="226" t="s">
        <v>195</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1067</v>
      </c>
      <c r="BM99" s="226" t="s">
        <v>3145</v>
      </c>
    </row>
    <row r="100" s="2" customFormat="1" ht="44.25" customHeight="1">
      <c r="A100" s="39"/>
      <c r="B100" s="40"/>
      <c r="C100" s="215" t="s">
        <v>200</v>
      </c>
      <c r="D100" s="215" t="s">
        <v>195</v>
      </c>
      <c r="E100" s="216" t="s">
        <v>3146</v>
      </c>
      <c r="F100" s="217" t="s">
        <v>3147</v>
      </c>
      <c r="G100" s="218" t="s">
        <v>220</v>
      </c>
      <c r="H100" s="219">
        <v>10</v>
      </c>
      <c r="I100" s="220"/>
      <c r="J100" s="221">
        <f>ROUND(I100*H100,2)</f>
        <v>0</v>
      </c>
      <c r="K100" s="217" t="s">
        <v>199</v>
      </c>
      <c r="L100" s="45"/>
      <c r="M100" s="222" t="s">
        <v>44</v>
      </c>
      <c r="N100" s="223"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1067</v>
      </c>
      <c r="AT100" s="226" t="s">
        <v>195</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1067</v>
      </c>
      <c r="BM100" s="226" t="s">
        <v>3148</v>
      </c>
    </row>
    <row r="101" s="2" customFormat="1">
      <c r="A101" s="39"/>
      <c r="B101" s="40"/>
      <c r="C101" s="41"/>
      <c r="D101" s="238" t="s">
        <v>478</v>
      </c>
      <c r="E101" s="41"/>
      <c r="F101" s="239" t="s">
        <v>3149</v>
      </c>
      <c r="G101" s="41"/>
      <c r="H101" s="41"/>
      <c r="I101" s="240"/>
      <c r="J101" s="41"/>
      <c r="K101" s="41"/>
      <c r="L101" s="45"/>
      <c r="M101" s="241"/>
      <c r="N101" s="242"/>
      <c r="O101" s="85"/>
      <c r="P101" s="85"/>
      <c r="Q101" s="85"/>
      <c r="R101" s="85"/>
      <c r="S101" s="85"/>
      <c r="T101" s="86"/>
      <c r="U101" s="39"/>
      <c r="V101" s="39"/>
      <c r="W101" s="39"/>
      <c r="X101" s="39"/>
      <c r="Y101" s="39"/>
      <c r="Z101" s="39"/>
      <c r="AA101" s="39"/>
      <c r="AB101" s="39"/>
      <c r="AC101" s="39"/>
      <c r="AD101" s="39"/>
      <c r="AE101" s="39"/>
      <c r="AT101" s="17" t="s">
        <v>478</v>
      </c>
      <c r="AU101" s="17" t="s">
        <v>89</v>
      </c>
    </row>
    <row r="102" s="14" customFormat="1">
      <c r="A102" s="14"/>
      <c r="B102" s="268"/>
      <c r="C102" s="269"/>
      <c r="D102" s="238" t="s">
        <v>1266</v>
      </c>
      <c r="E102" s="270" t="s">
        <v>44</v>
      </c>
      <c r="F102" s="271" t="s">
        <v>86</v>
      </c>
      <c r="G102" s="269"/>
      <c r="H102" s="270" t="s">
        <v>44</v>
      </c>
      <c r="I102" s="272"/>
      <c r="J102" s="269"/>
      <c r="K102" s="269"/>
      <c r="L102" s="273"/>
      <c r="M102" s="274"/>
      <c r="N102" s="275"/>
      <c r="O102" s="275"/>
      <c r="P102" s="275"/>
      <c r="Q102" s="275"/>
      <c r="R102" s="275"/>
      <c r="S102" s="275"/>
      <c r="T102" s="276"/>
      <c r="U102" s="14"/>
      <c r="V102" s="14"/>
      <c r="W102" s="14"/>
      <c r="X102" s="14"/>
      <c r="Y102" s="14"/>
      <c r="Z102" s="14"/>
      <c r="AA102" s="14"/>
      <c r="AB102" s="14"/>
      <c r="AC102" s="14"/>
      <c r="AD102" s="14"/>
      <c r="AE102" s="14"/>
      <c r="AT102" s="277" t="s">
        <v>1266</v>
      </c>
      <c r="AU102" s="277" t="s">
        <v>89</v>
      </c>
      <c r="AV102" s="14" t="s">
        <v>89</v>
      </c>
      <c r="AW102" s="14" t="s">
        <v>42</v>
      </c>
      <c r="AX102" s="14" t="s">
        <v>82</v>
      </c>
      <c r="AY102" s="277" t="s">
        <v>192</v>
      </c>
    </row>
    <row r="103" s="13" customFormat="1">
      <c r="A103" s="13"/>
      <c r="B103" s="253"/>
      <c r="C103" s="254"/>
      <c r="D103" s="238" t="s">
        <v>1266</v>
      </c>
      <c r="E103" s="278" t="s">
        <v>44</v>
      </c>
      <c r="F103" s="255" t="s">
        <v>99</v>
      </c>
      <c r="G103" s="254"/>
      <c r="H103" s="256">
        <v>3</v>
      </c>
      <c r="I103" s="257"/>
      <c r="J103" s="254"/>
      <c r="K103" s="254"/>
      <c r="L103" s="258"/>
      <c r="M103" s="259"/>
      <c r="N103" s="260"/>
      <c r="O103" s="260"/>
      <c r="P103" s="260"/>
      <c r="Q103" s="260"/>
      <c r="R103" s="260"/>
      <c r="S103" s="260"/>
      <c r="T103" s="261"/>
      <c r="U103" s="13"/>
      <c r="V103" s="13"/>
      <c r="W103" s="13"/>
      <c r="X103" s="13"/>
      <c r="Y103" s="13"/>
      <c r="Z103" s="13"/>
      <c r="AA103" s="13"/>
      <c r="AB103" s="13"/>
      <c r="AC103" s="13"/>
      <c r="AD103" s="13"/>
      <c r="AE103" s="13"/>
      <c r="AT103" s="262" t="s">
        <v>1266</v>
      </c>
      <c r="AU103" s="262" t="s">
        <v>89</v>
      </c>
      <c r="AV103" s="13" t="s">
        <v>91</v>
      </c>
      <c r="AW103" s="13" t="s">
        <v>42</v>
      </c>
      <c r="AX103" s="13" t="s">
        <v>82</v>
      </c>
      <c r="AY103" s="262" t="s">
        <v>192</v>
      </c>
    </row>
    <row r="104" s="14" customFormat="1">
      <c r="A104" s="14"/>
      <c r="B104" s="268"/>
      <c r="C104" s="269"/>
      <c r="D104" s="238" t="s">
        <v>1266</v>
      </c>
      <c r="E104" s="270" t="s">
        <v>44</v>
      </c>
      <c r="F104" s="271" t="s">
        <v>135</v>
      </c>
      <c r="G104" s="269"/>
      <c r="H104" s="270" t="s">
        <v>44</v>
      </c>
      <c r="I104" s="272"/>
      <c r="J104" s="269"/>
      <c r="K104" s="269"/>
      <c r="L104" s="273"/>
      <c r="M104" s="274"/>
      <c r="N104" s="275"/>
      <c r="O104" s="275"/>
      <c r="P104" s="275"/>
      <c r="Q104" s="275"/>
      <c r="R104" s="275"/>
      <c r="S104" s="275"/>
      <c r="T104" s="276"/>
      <c r="U104" s="14"/>
      <c r="V104" s="14"/>
      <c r="W104" s="14"/>
      <c r="X104" s="14"/>
      <c r="Y104" s="14"/>
      <c r="Z104" s="14"/>
      <c r="AA104" s="14"/>
      <c r="AB104" s="14"/>
      <c r="AC104" s="14"/>
      <c r="AD104" s="14"/>
      <c r="AE104" s="14"/>
      <c r="AT104" s="277" t="s">
        <v>1266</v>
      </c>
      <c r="AU104" s="277" t="s">
        <v>89</v>
      </c>
      <c r="AV104" s="14" t="s">
        <v>89</v>
      </c>
      <c r="AW104" s="14" t="s">
        <v>42</v>
      </c>
      <c r="AX104" s="14" t="s">
        <v>82</v>
      </c>
      <c r="AY104" s="277" t="s">
        <v>192</v>
      </c>
    </row>
    <row r="105" s="13" customFormat="1">
      <c r="A105" s="13"/>
      <c r="B105" s="253"/>
      <c r="C105" s="254"/>
      <c r="D105" s="238" t="s">
        <v>1266</v>
      </c>
      <c r="E105" s="278" t="s">
        <v>44</v>
      </c>
      <c r="F105" s="255" t="s">
        <v>91</v>
      </c>
      <c r="G105" s="254"/>
      <c r="H105" s="256">
        <v>2</v>
      </c>
      <c r="I105" s="257"/>
      <c r="J105" s="254"/>
      <c r="K105" s="254"/>
      <c r="L105" s="258"/>
      <c r="M105" s="259"/>
      <c r="N105" s="260"/>
      <c r="O105" s="260"/>
      <c r="P105" s="260"/>
      <c r="Q105" s="260"/>
      <c r="R105" s="260"/>
      <c r="S105" s="260"/>
      <c r="T105" s="261"/>
      <c r="U105" s="13"/>
      <c r="V105" s="13"/>
      <c r="W105" s="13"/>
      <c r="X105" s="13"/>
      <c r="Y105" s="13"/>
      <c r="Z105" s="13"/>
      <c r="AA105" s="13"/>
      <c r="AB105" s="13"/>
      <c r="AC105" s="13"/>
      <c r="AD105" s="13"/>
      <c r="AE105" s="13"/>
      <c r="AT105" s="262" t="s">
        <v>1266</v>
      </c>
      <c r="AU105" s="262" t="s">
        <v>89</v>
      </c>
      <c r="AV105" s="13" t="s">
        <v>91</v>
      </c>
      <c r="AW105" s="13" t="s">
        <v>42</v>
      </c>
      <c r="AX105" s="13" t="s">
        <v>82</v>
      </c>
      <c r="AY105" s="262" t="s">
        <v>192</v>
      </c>
    </row>
    <row r="106" s="14" customFormat="1">
      <c r="A106" s="14"/>
      <c r="B106" s="268"/>
      <c r="C106" s="269"/>
      <c r="D106" s="238" t="s">
        <v>1266</v>
      </c>
      <c r="E106" s="270" t="s">
        <v>44</v>
      </c>
      <c r="F106" s="271" t="s">
        <v>144</v>
      </c>
      <c r="G106" s="269"/>
      <c r="H106" s="270" t="s">
        <v>44</v>
      </c>
      <c r="I106" s="272"/>
      <c r="J106" s="269"/>
      <c r="K106" s="269"/>
      <c r="L106" s="273"/>
      <c r="M106" s="274"/>
      <c r="N106" s="275"/>
      <c r="O106" s="275"/>
      <c r="P106" s="275"/>
      <c r="Q106" s="275"/>
      <c r="R106" s="275"/>
      <c r="S106" s="275"/>
      <c r="T106" s="276"/>
      <c r="U106" s="14"/>
      <c r="V106" s="14"/>
      <c r="W106" s="14"/>
      <c r="X106" s="14"/>
      <c r="Y106" s="14"/>
      <c r="Z106" s="14"/>
      <c r="AA106" s="14"/>
      <c r="AB106" s="14"/>
      <c r="AC106" s="14"/>
      <c r="AD106" s="14"/>
      <c r="AE106" s="14"/>
      <c r="AT106" s="277" t="s">
        <v>1266</v>
      </c>
      <c r="AU106" s="277" t="s">
        <v>89</v>
      </c>
      <c r="AV106" s="14" t="s">
        <v>89</v>
      </c>
      <c r="AW106" s="14" t="s">
        <v>42</v>
      </c>
      <c r="AX106" s="14" t="s">
        <v>82</v>
      </c>
      <c r="AY106" s="277" t="s">
        <v>192</v>
      </c>
    </row>
    <row r="107" s="13" customFormat="1">
      <c r="A107" s="13"/>
      <c r="B107" s="253"/>
      <c r="C107" s="254"/>
      <c r="D107" s="238" t="s">
        <v>1266</v>
      </c>
      <c r="E107" s="278" t="s">
        <v>44</v>
      </c>
      <c r="F107" s="255" t="s">
        <v>91</v>
      </c>
      <c r="G107" s="254"/>
      <c r="H107" s="256">
        <v>2</v>
      </c>
      <c r="I107" s="257"/>
      <c r="J107" s="254"/>
      <c r="K107" s="254"/>
      <c r="L107" s="258"/>
      <c r="M107" s="259"/>
      <c r="N107" s="260"/>
      <c r="O107" s="260"/>
      <c r="P107" s="260"/>
      <c r="Q107" s="260"/>
      <c r="R107" s="260"/>
      <c r="S107" s="260"/>
      <c r="T107" s="261"/>
      <c r="U107" s="13"/>
      <c r="V107" s="13"/>
      <c r="W107" s="13"/>
      <c r="X107" s="13"/>
      <c r="Y107" s="13"/>
      <c r="Z107" s="13"/>
      <c r="AA107" s="13"/>
      <c r="AB107" s="13"/>
      <c r="AC107" s="13"/>
      <c r="AD107" s="13"/>
      <c r="AE107" s="13"/>
      <c r="AT107" s="262" t="s">
        <v>1266</v>
      </c>
      <c r="AU107" s="262" t="s">
        <v>89</v>
      </c>
      <c r="AV107" s="13" t="s">
        <v>91</v>
      </c>
      <c r="AW107" s="13" t="s">
        <v>42</v>
      </c>
      <c r="AX107" s="13" t="s">
        <v>82</v>
      </c>
      <c r="AY107" s="262" t="s">
        <v>192</v>
      </c>
    </row>
    <row r="108" s="14" customFormat="1">
      <c r="A108" s="14"/>
      <c r="B108" s="268"/>
      <c r="C108" s="269"/>
      <c r="D108" s="238" t="s">
        <v>1266</v>
      </c>
      <c r="E108" s="270" t="s">
        <v>44</v>
      </c>
      <c r="F108" s="271" t="s">
        <v>129</v>
      </c>
      <c r="G108" s="269"/>
      <c r="H108" s="270" t="s">
        <v>44</v>
      </c>
      <c r="I108" s="272"/>
      <c r="J108" s="269"/>
      <c r="K108" s="269"/>
      <c r="L108" s="273"/>
      <c r="M108" s="274"/>
      <c r="N108" s="275"/>
      <c r="O108" s="275"/>
      <c r="P108" s="275"/>
      <c r="Q108" s="275"/>
      <c r="R108" s="275"/>
      <c r="S108" s="275"/>
      <c r="T108" s="276"/>
      <c r="U108" s="14"/>
      <c r="V108" s="14"/>
      <c r="W108" s="14"/>
      <c r="X108" s="14"/>
      <c r="Y108" s="14"/>
      <c r="Z108" s="14"/>
      <c r="AA108" s="14"/>
      <c r="AB108" s="14"/>
      <c r="AC108" s="14"/>
      <c r="AD108" s="14"/>
      <c r="AE108" s="14"/>
      <c r="AT108" s="277" t="s">
        <v>1266</v>
      </c>
      <c r="AU108" s="277" t="s">
        <v>89</v>
      </c>
      <c r="AV108" s="14" t="s">
        <v>89</v>
      </c>
      <c r="AW108" s="14" t="s">
        <v>42</v>
      </c>
      <c r="AX108" s="14" t="s">
        <v>82</v>
      </c>
      <c r="AY108" s="277" t="s">
        <v>192</v>
      </c>
    </row>
    <row r="109" s="13" customFormat="1">
      <c r="A109" s="13"/>
      <c r="B109" s="253"/>
      <c r="C109" s="254"/>
      <c r="D109" s="238" t="s">
        <v>1266</v>
      </c>
      <c r="E109" s="278" t="s">
        <v>44</v>
      </c>
      <c r="F109" s="255" t="s">
        <v>99</v>
      </c>
      <c r="G109" s="254"/>
      <c r="H109" s="256">
        <v>3</v>
      </c>
      <c r="I109" s="257"/>
      <c r="J109" s="254"/>
      <c r="K109" s="254"/>
      <c r="L109" s="258"/>
      <c r="M109" s="259"/>
      <c r="N109" s="260"/>
      <c r="O109" s="260"/>
      <c r="P109" s="260"/>
      <c r="Q109" s="260"/>
      <c r="R109" s="260"/>
      <c r="S109" s="260"/>
      <c r="T109" s="261"/>
      <c r="U109" s="13"/>
      <c r="V109" s="13"/>
      <c r="W109" s="13"/>
      <c r="X109" s="13"/>
      <c r="Y109" s="13"/>
      <c r="Z109" s="13"/>
      <c r="AA109" s="13"/>
      <c r="AB109" s="13"/>
      <c r="AC109" s="13"/>
      <c r="AD109" s="13"/>
      <c r="AE109" s="13"/>
      <c r="AT109" s="262" t="s">
        <v>1266</v>
      </c>
      <c r="AU109" s="262" t="s">
        <v>89</v>
      </c>
      <c r="AV109" s="13" t="s">
        <v>91</v>
      </c>
      <c r="AW109" s="13" t="s">
        <v>42</v>
      </c>
      <c r="AX109" s="13" t="s">
        <v>82</v>
      </c>
      <c r="AY109" s="262" t="s">
        <v>192</v>
      </c>
    </row>
    <row r="110" s="15" customFormat="1">
      <c r="A110" s="15"/>
      <c r="B110" s="279"/>
      <c r="C110" s="280"/>
      <c r="D110" s="238" t="s">
        <v>1266</v>
      </c>
      <c r="E110" s="281" t="s">
        <v>44</v>
      </c>
      <c r="F110" s="282" t="s">
        <v>2793</v>
      </c>
      <c r="G110" s="280"/>
      <c r="H110" s="283">
        <v>10</v>
      </c>
      <c r="I110" s="284"/>
      <c r="J110" s="280"/>
      <c r="K110" s="280"/>
      <c r="L110" s="285"/>
      <c r="M110" s="286"/>
      <c r="N110" s="287"/>
      <c r="O110" s="287"/>
      <c r="P110" s="287"/>
      <c r="Q110" s="287"/>
      <c r="R110" s="287"/>
      <c r="S110" s="287"/>
      <c r="T110" s="288"/>
      <c r="U110" s="15"/>
      <c r="V110" s="15"/>
      <c r="W110" s="15"/>
      <c r="X110" s="15"/>
      <c r="Y110" s="15"/>
      <c r="Z110" s="15"/>
      <c r="AA110" s="15"/>
      <c r="AB110" s="15"/>
      <c r="AC110" s="15"/>
      <c r="AD110" s="15"/>
      <c r="AE110" s="15"/>
      <c r="AT110" s="289" t="s">
        <v>1266</v>
      </c>
      <c r="AU110" s="289" t="s">
        <v>89</v>
      </c>
      <c r="AV110" s="15" t="s">
        <v>200</v>
      </c>
      <c r="AW110" s="15" t="s">
        <v>42</v>
      </c>
      <c r="AX110" s="15" t="s">
        <v>89</v>
      </c>
      <c r="AY110" s="289" t="s">
        <v>192</v>
      </c>
    </row>
    <row r="111" s="2" customFormat="1" ht="44.25" customHeight="1">
      <c r="A111" s="39"/>
      <c r="B111" s="40"/>
      <c r="C111" s="215" t="s">
        <v>213</v>
      </c>
      <c r="D111" s="215" t="s">
        <v>195</v>
      </c>
      <c r="E111" s="216" t="s">
        <v>3150</v>
      </c>
      <c r="F111" s="217" t="s">
        <v>3151</v>
      </c>
      <c r="G111" s="218" t="s">
        <v>1275</v>
      </c>
      <c r="H111" s="219">
        <v>14</v>
      </c>
      <c r="I111" s="220"/>
      <c r="J111" s="221">
        <f>ROUND(I111*H111,2)</f>
        <v>0</v>
      </c>
      <c r="K111" s="217" t="s">
        <v>199</v>
      </c>
      <c r="L111" s="45"/>
      <c r="M111" s="222" t="s">
        <v>44</v>
      </c>
      <c r="N111" s="223"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1067</v>
      </c>
      <c r="AT111" s="226" t="s">
        <v>195</v>
      </c>
      <c r="AU111" s="226" t="s">
        <v>89</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1067</v>
      </c>
      <c r="BM111" s="226" t="s">
        <v>3152</v>
      </c>
    </row>
    <row r="112" s="2" customFormat="1" ht="49.05" customHeight="1">
      <c r="A112" s="39"/>
      <c r="B112" s="40"/>
      <c r="C112" s="215" t="s">
        <v>217</v>
      </c>
      <c r="D112" s="215" t="s">
        <v>195</v>
      </c>
      <c r="E112" s="216" t="s">
        <v>3153</v>
      </c>
      <c r="F112" s="217" t="s">
        <v>3154</v>
      </c>
      <c r="G112" s="218" t="s">
        <v>1275</v>
      </c>
      <c r="H112" s="219">
        <v>4</v>
      </c>
      <c r="I112" s="220"/>
      <c r="J112" s="221">
        <f>ROUND(I112*H112,2)</f>
        <v>0</v>
      </c>
      <c r="K112" s="217" t="s">
        <v>199</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1067</v>
      </c>
      <c r="AT112" s="226" t="s">
        <v>195</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1067</v>
      </c>
      <c r="BM112" s="226" t="s">
        <v>3155</v>
      </c>
    </row>
    <row r="113" s="2" customFormat="1" ht="49.05" customHeight="1">
      <c r="A113" s="39"/>
      <c r="B113" s="40"/>
      <c r="C113" s="215" t="s">
        <v>223</v>
      </c>
      <c r="D113" s="215" t="s">
        <v>195</v>
      </c>
      <c r="E113" s="216" t="s">
        <v>3156</v>
      </c>
      <c r="F113" s="217" t="s">
        <v>3157</v>
      </c>
      <c r="G113" s="218" t="s">
        <v>1275</v>
      </c>
      <c r="H113" s="219">
        <v>68</v>
      </c>
      <c r="I113" s="220"/>
      <c r="J113" s="221">
        <f>ROUND(I113*H113,2)</f>
        <v>0</v>
      </c>
      <c r="K113" s="217" t="s">
        <v>199</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1067</v>
      </c>
      <c r="AT113" s="226" t="s">
        <v>195</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1067</v>
      </c>
      <c r="BM113" s="226" t="s">
        <v>3158</v>
      </c>
    </row>
    <row r="114" s="14" customFormat="1">
      <c r="A114" s="14"/>
      <c r="B114" s="268"/>
      <c r="C114" s="269"/>
      <c r="D114" s="238" t="s">
        <v>1266</v>
      </c>
      <c r="E114" s="270" t="s">
        <v>44</v>
      </c>
      <c r="F114" s="271" t="s">
        <v>86</v>
      </c>
      <c r="G114" s="269"/>
      <c r="H114" s="270" t="s">
        <v>44</v>
      </c>
      <c r="I114" s="272"/>
      <c r="J114" s="269"/>
      <c r="K114" s="269"/>
      <c r="L114" s="273"/>
      <c r="M114" s="274"/>
      <c r="N114" s="275"/>
      <c r="O114" s="275"/>
      <c r="P114" s="275"/>
      <c r="Q114" s="275"/>
      <c r="R114" s="275"/>
      <c r="S114" s="275"/>
      <c r="T114" s="276"/>
      <c r="U114" s="14"/>
      <c r="V114" s="14"/>
      <c r="W114" s="14"/>
      <c r="X114" s="14"/>
      <c r="Y114" s="14"/>
      <c r="Z114" s="14"/>
      <c r="AA114" s="14"/>
      <c r="AB114" s="14"/>
      <c r="AC114" s="14"/>
      <c r="AD114" s="14"/>
      <c r="AE114" s="14"/>
      <c r="AT114" s="277" t="s">
        <v>1266</v>
      </c>
      <c r="AU114" s="277" t="s">
        <v>89</v>
      </c>
      <c r="AV114" s="14" t="s">
        <v>89</v>
      </c>
      <c r="AW114" s="14" t="s">
        <v>42</v>
      </c>
      <c r="AX114" s="14" t="s">
        <v>82</v>
      </c>
      <c r="AY114" s="277" t="s">
        <v>192</v>
      </c>
    </row>
    <row r="115" s="13" customFormat="1">
      <c r="A115" s="13"/>
      <c r="B115" s="253"/>
      <c r="C115" s="254"/>
      <c r="D115" s="238" t="s">
        <v>1266</v>
      </c>
      <c r="E115" s="278" t="s">
        <v>44</v>
      </c>
      <c r="F115" s="255" t="s">
        <v>247</v>
      </c>
      <c r="G115" s="254"/>
      <c r="H115" s="256">
        <v>13</v>
      </c>
      <c r="I115" s="257"/>
      <c r="J115" s="254"/>
      <c r="K115" s="254"/>
      <c r="L115" s="258"/>
      <c r="M115" s="259"/>
      <c r="N115" s="260"/>
      <c r="O115" s="260"/>
      <c r="P115" s="260"/>
      <c r="Q115" s="260"/>
      <c r="R115" s="260"/>
      <c r="S115" s="260"/>
      <c r="T115" s="261"/>
      <c r="U115" s="13"/>
      <c r="V115" s="13"/>
      <c r="W115" s="13"/>
      <c r="X115" s="13"/>
      <c r="Y115" s="13"/>
      <c r="Z115" s="13"/>
      <c r="AA115" s="13"/>
      <c r="AB115" s="13"/>
      <c r="AC115" s="13"/>
      <c r="AD115" s="13"/>
      <c r="AE115" s="13"/>
      <c r="AT115" s="262" t="s">
        <v>1266</v>
      </c>
      <c r="AU115" s="262" t="s">
        <v>89</v>
      </c>
      <c r="AV115" s="13" t="s">
        <v>91</v>
      </c>
      <c r="AW115" s="13" t="s">
        <v>42</v>
      </c>
      <c r="AX115" s="13" t="s">
        <v>82</v>
      </c>
      <c r="AY115" s="262" t="s">
        <v>192</v>
      </c>
    </row>
    <row r="116" s="14" customFormat="1">
      <c r="A116" s="14"/>
      <c r="B116" s="268"/>
      <c r="C116" s="269"/>
      <c r="D116" s="238" t="s">
        <v>1266</v>
      </c>
      <c r="E116" s="270" t="s">
        <v>44</v>
      </c>
      <c r="F116" s="271" t="s">
        <v>135</v>
      </c>
      <c r="G116" s="269"/>
      <c r="H116" s="270" t="s">
        <v>44</v>
      </c>
      <c r="I116" s="272"/>
      <c r="J116" s="269"/>
      <c r="K116" s="269"/>
      <c r="L116" s="273"/>
      <c r="M116" s="274"/>
      <c r="N116" s="275"/>
      <c r="O116" s="275"/>
      <c r="P116" s="275"/>
      <c r="Q116" s="275"/>
      <c r="R116" s="275"/>
      <c r="S116" s="275"/>
      <c r="T116" s="276"/>
      <c r="U116" s="14"/>
      <c r="V116" s="14"/>
      <c r="W116" s="14"/>
      <c r="X116" s="14"/>
      <c r="Y116" s="14"/>
      <c r="Z116" s="14"/>
      <c r="AA116" s="14"/>
      <c r="AB116" s="14"/>
      <c r="AC116" s="14"/>
      <c r="AD116" s="14"/>
      <c r="AE116" s="14"/>
      <c r="AT116" s="277" t="s">
        <v>1266</v>
      </c>
      <c r="AU116" s="277" t="s">
        <v>89</v>
      </c>
      <c r="AV116" s="14" t="s">
        <v>89</v>
      </c>
      <c r="AW116" s="14" t="s">
        <v>42</v>
      </c>
      <c r="AX116" s="14" t="s">
        <v>82</v>
      </c>
      <c r="AY116" s="277" t="s">
        <v>192</v>
      </c>
    </row>
    <row r="117" s="13" customFormat="1">
      <c r="A117" s="13"/>
      <c r="B117" s="253"/>
      <c r="C117" s="254"/>
      <c r="D117" s="238" t="s">
        <v>1266</v>
      </c>
      <c r="E117" s="278" t="s">
        <v>44</v>
      </c>
      <c r="F117" s="255" t="s">
        <v>312</v>
      </c>
      <c r="G117" s="254"/>
      <c r="H117" s="256">
        <v>29</v>
      </c>
      <c r="I117" s="257"/>
      <c r="J117" s="254"/>
      <c r="K117" s="254"/>
      <c r="L117" s="258"/>
      <c r="M117" s="259"/>
      <c r="N117" s="260"/>
      <c r="O117" s="260"/>
      <c r="P117" s="260"/>
      <c r="Q117" s="260"/>
      <c r="R117" s="260"/>
      <c r="S117" s="260"/>
      <c r="T117" s="261"/>
      <c r="U117" s="13"/>
      <c r="V117" s="13"/>
      <c r="W117" s="13"/>
      <c r="X117" s="13"/>
      <c r="Y117" s="13"/>
      <c r="Z117" s="13"/>
      <c r="AA117" s="13"/>
      <c r="AB117" s="13"/>
      <c r="AC117" s="13"/>
      <c r="AD117" s="13"/>
      <c r="AE117" s="13"/>
      <c r="AT117" s="262" t="s">
        <v>1266</v>
      </c>
      <c r="AU117" s="262" t="s">
        <v>89</v>
      </c>
      <c r="AV117" s="13" t="s">
        <v>91</v>
      </c>
      <c r="AW117" s="13" t="s">
        <v>42</v>
      </c>
      <c r="AX117" s="13" t="s">
        <v>82</v>
      </c>
      <c r="AY117" s="262" t="s">
        <v>192</v>
      </c>
    </row>
    <row r="118" s="14" customFormat="1">
      <c r="A118" s="14"/>
      <c r="B118" s="268"/>
      <c r="C118" s="269"/>
      <c r="D118" s="238" t="s">
        <v>1266</v>
      </c>
      <c r="E118" s="270" t="s">
        <v>44</v>
      </c>
      <c r="F118" s="271" t="s">
        <v>144</v>
      </c>
      <c r="G118" s="269"/>
      <c r="H118" s="270" t="s">
        <v>44</v>
      </c>
      <c r="I118" s="272"/>
      <c r="J118" s="269"/>
      <c r="K118" s="269"/>
      <c r="L118" s="273"/>
      <c r="M118" s="274"/>
      <c r="N118" s="275"/>
      <c r="O118" s="275"/>
      <c r="P118" s="275"/>
      <c r="Q118" s="275"/>
      <c r="R118" s="275"/>
      <c r="S118" s="275"/>
      <c r="T118" s="276"/>
      <c r="U118" s="14"/>
      <c r="V118" s="14"/>
      <c r="W118" s="14"/>
      <c r="X118" s="14"/>
      <c r="Y118" s="14"/>
      <c r="Z118" s="14"/>
      <c r="AA118" s="14"/>
      <c r="AB118" s="14"/>
      <c r="AC118" s="14"/>
      <c r="AD118" s="14"/>
      <c r="AE118" s="14"/>
      <c r="AT118" s="277" t="s">
        <v>1266</v>
      </c>
      <c r="AU118" s="277" t="s">
        <v>89</v>
      </c>
      <c r="AV118" s="14" t="s">
        <v>89</v>
      </c>
      <c r="AW118" s="14" t="s">
        <v>42</v>
      </c>
      <c r="AX118" s="14" t="s">
        <v>82</v>
      </c>
      <c r="AY118" s="277" t="s">
        <v>192</v>
      </c>
    </row>
    <row r="119" s="13" customFormat="1">
      <c r="A119" s="13"/>
      <c r="B119" s="253"/>
      <c r="C119" s="254"/>
      <c r="D119" s="238" t="s">
        <v>1266</v>
      </c>
      <c r="E119" s="278" t="s">
        <v>44</v>
      </c>
      <c r="F119" s="255" t="s">
        <v>300</v>
      </c>
      <c r="G119" s="254"/>
      <c r="H119" s="256">
        <v>26</v>
      </c>
      <c r="I119" s="257"/>
      <c r="J119" s="254"/>
      <c r="K119" s="254"/>
      <c r="L119" s="258"/>
      <c r="M119" s="259"/>
      <c r="N119" s="260"/>
      <c r="O119" s="260"/>
      <c r="P119" s="260"/>
      <c r="Q119" s="260"/>
      <c r="R119" s="260"/>
      <c r="S119" s="260"/>
      <c r="T119" s="261"/>
      <c r="U119" s="13"/>
      <c r="V119" s="13"/>
      <c r="W119" s="13"/>
      <c r="X119" s="13"/>
      <c r="Y119" s="13"/>
      <c r="Z119" s="13"/>
      <c r="AA119" s="13"/>
      <c r="AB119" s="13"/>
      <c r="AC119" s="13"/>
      <c r="AD119" s="13"/>
      <c r="AE119" s="13"/>
      <c r="AT119" s="262" t="s">
        <v>1266</v>
      </c>
      <c r="AU119" s="262" t="s">
        <v>89</v>
      </c>
      <c r="AV119" s="13" t="s">
        <v>91</v>
      </c>
      <c r="AW119" s="13" t="s">
        <v>42</v>
      </c>
      <c r="AX119" s="13" t="s">
        <v>82</v>
      </c>
      <c r="AY119" s="262" t="s">
        <v>192</v>
      </c>
    </row>
    <row r="120" s="15" customFormat="1">
      <c r="A120" s="15"/>
      <c r="B120" s="279"/>
      <c r="C120" s="280"/>
      <c r="D120" s="238" t="s">
        <v>1266</v>
      </c>
      <c r="E120" s="281" t="s">
        <v>44</v>
      </c>
      <c r="F120" s="282" t="s">
        <v>2793</v>
      </c>
      <c r="G120" s="280"/>
      <c r="H120" s="283">
        <v>68</v>
      </c>
      <c r="I120" s="284"/>
      <c r="J120" s="280"/>
      <c r="K120" s="280"/>
      <c r="L120" s="285"/>
      <c r="M120" s="286"/>
      <c r="N120" s="287"/>
      <c r="O120" s="287"/>
      <c r="P120" s="287"/>
      <c r="Q120" s="287"/>
      <c r="R120" s="287"/>
      <c r="S120" s="287"/>
      <c r="T120" s="288"/>
      <c r="U120" s="15"/>
      <c r="V120" s="15"/>
      <c r="W120" s="15"/>
      <c r="X120" s="15"/>
      <c r="Y120" s="15"/>
      <c r="Z120" s="15"/>
      <c r="AA120" s="15"/>
      <c r="AB120" s="15"/>
      <c r="AC120" s="15"/>
      <c r="AD120" s="15"/>
      <c r="AE120" s="15"/>
      <c r="AT120" s="289" t="s">
        <v>1266</v>
      </c>
      <c r="AU120" s="289" t="s">
        <v>89</v>
      </c>
      <c r="AV120" s="15" t="s">
        <v>200</v>
      </c>
      <c r="AW120" s="15" t="s">
        <v>42</v>
      </c>
      <c r="AX120" s="15" t="s">
        <v>89</v>
      </c>
      <c r="AY120" s="289" t="s">
        <v>192</v>
      </c>
    </row>
    <row r="121" s="2" customFormat="1" ht="49.05" customHeight="1">
      <c r="A121" s="39"/>
      <c r="B121" s="40"/>
      <c r="C121" s="215" t="s">
        <v>227</v>
      </c>
      <c r="D121" s="215" t="s">
        <v>195</v>
      </c>
      <c r="E121" s="216" t="s">
        <v>3159</v>
      </c>
      <c r="F121" s="217" t="s">
        <v>3160</v>
      </c>
      <c r="G121" s="218" t="s">
        <v>1275</v>
      </c>
      <c r="H121" s="219">
        <v>14</v>
      </c>
      <c r="I121" s="220"/>
      <c r="J121" s="221">
        <f>ROUND(I121*H121,2)</f>
        <v>0</v>
      </c>
      <c r="K121" s="217" t="s">
        <v>199</v>
      </c>
      <c r="L121" s="45"/>
      <c r="M121" s="222" t="s">
        <v>44</v>
      </c>
      <c r="N121" s="223"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1067</v>
      </c>
      <c r="AT121" s="226" t="s">
        <v>195</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1067</v>
      </c>
      <c r="BM121" s="226" t="s">
        <v>3161</v>
      </c>
    </row>
    <row r="122" s="12" customFormat="1" ht="25.92" customHeight="1">
      <c r="A122" s="12"/>
      <c r="B122" s="199"/>
      <c r="C122" s="200"/>
      <c r="D122" s="201" t="s">
        <v>81</v>
      </c>
      <c r="E122" s="202" t="s">
        <v>3162</v>
      </c>
      <c r="F122" s="202" t="s">
        <v>3163</v>
      </c>
      <c r="G122" s="200"/>
      <c r="H122" s="200"/>
      <c r="I122" s="203"/>
      <c r="J122" s="204">
        <f>BK122</f>
        <v>0</v>
      </c>
      <c r="K122" s="200"/>
      <c r="L122" s="205"/>
      <c r="M122" s="206"/>
      <c r="N122" s="207"/>
      <c r="O122" s="207"/>
      <c r="P122" s="208">
        <f>SUM(P123:P131)</f>
        <v>0</v>
      </c>
      <c r="Q122" s="207"/>
      <c r="R122" s="208">
        <f>SUM(R123:R131)</f>
        <v>0</v>
      </c>
      <c r="S122" s="207"/>
      <c r="T122" s="209">
        <f>SUM(T123:T131)</f>
        <v>0</v>
      </c>
      <c r="U122" s="12"/>
      <c r="V122" s="12"/>
      <c r="W122" s="12"/>
      <c r="X122" s="12"/>
      <c r="Y122" s="12"/>
      <c r="Z122" s="12"/>
      <c r="AA122" s="12"/>
      <c r="AB122" s="12"/>
      <c r="AC122" s="12"/>
      <c r="AD122" s="12"/>
      <c r="AE122" s="12"/>
      <c r="AR122" s="210" t="s">
        <v>213</v>
      </c>
      <c r="AT122" s="211" t="s">
        <v>81</v>
      </c>
      <c r="AU122" s="211" t="s">
        <v>82</v>
      </c>
      <c r="AY122" s="210" t="s">
        <v>192</v>
      </c>
      <c r="BK122" s="212">
        <f>SUM(BK123:BK131)</f>
        <v>0</v>
      </c>
    </row>
    <row r="123" s="2" customFormat="1" ht="16.5" customHeight="1">
      <c r="A123" s="39"/>
      <c r="B123" s="40"/>
      <c r="C123" s="215" t="s">
        <v>231</v>
      </c>
      <c r="D123" s="215" t="s">
        <v>195</v>
      </c>
      <c r="E123" s="216" t="s">
        <v>3164</v>
      </c>
      <c r="F123" s="217" t="s">
        <v>3165</v>
      </c>
      <c r="G123" s="218" t="s">
        <v>2223</v>
      </c>
      <c r="H123" s="267"/>
      <c r="I123" s="220"/>
      <c r="J123" s="221">
        <f>ROUND(I123*H123,2)</f>
        <v>0</v>
      </c>
      <c r="K123" s="217" t="s">
        <v>199</v>
      </c>
      <c r="L123" s="45"/>
      <c r="M123" s="222" t="s">
        <v>44</v>
      </c>
      <c r="N123" s="223"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3166</v>
      </c>
      <c r="AT123" s="226" t="s">
        <v>195</v>
      </c>
      <c r="AU123" s="226" t="s">
        <v>89</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3166</v>
      </c>
      <c r="BM123" s="226" t="s">
        <v>3167</v>
      </c>
    </row>
    <row r="124" s="2" customFormat="1" ht="16.5" customHeight="1">
      <c r="A124" s="39"/>
      <c r="B124" s="40"/>
      <c r="C124" s="215" t="s">
        <v>235</v>
      </c>
      <c r="D124" s="215" t="s">
        <v>195</v>
      </c>
      <c r="E124" s="216" t="s">
        <v>3168</v>
      </c>
      <c r="F124" s="217" t="s">
        <v>3169</v>
      </c>
      <c r="G124" s="218" t="s">
        <v>2223</v>
      </c>
      <c r="H124" s="267"/>
      <c r="I124" s="220"/>
      <c r="J124" s="221">
        <f>ROUND(I124*H124,2)</f>
        <v>0</v>
      </c>
      <c r="K124" s="217" t="s">
        <v>199</v>
      </c>
      <c r="L124" s="45"/>
      <c r="M124" s="222" t="s">
        <v>44</v>
      </c>
      <c r="N124" s="223"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3166</v>
      </c>
      <c r="AT124" s="226" t="s">
        <v>195</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3166</v>
      </c>
      <c r="BM124" s="226" t="s">
        <v>3170</v>
      </c>
    </row>
    <row r="125" s="2" customFormat="1" ht="16.5" customHeight="1">
      <c r="A125" s="39"/>
      <c r="B125" s="40"/>
      <c r="C125" s="215" t="s">
        <v>239</v>
      </c>
      <c r="D125" s="215" t="s">
        <v>195</v>
      </c>
      <c r="E125" s="216" t="s">
        <v>3171</v>
      </c>
      <c r="F125" s="217" t="s">
        <v>3172</v>
      </c>
      <c r="G125" s="218" t="s">
        <v>2223</v>
      </c>
      <c r="H125" s="267"/>
      <c r="I125" s="220"/>
      <c r="J125" s="221">
        <f>ROUND(I125*H125,2)</f>
        <v>0</v>
      </c>
      <c r="K125" s="217" t="s">
        <v>199</v>
      </c>
      <c r="L125" s="45"/>
      <c r="M125" s="222" t="s">
        <v>44</v>
      </c>
      <c r="N125" s="223"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3166</v>
      </c>
      <c r="AT125" s="226" t="s">
        <v>195</v>
      </c>
      <c r="AU125" s="226" t="s">
        <v>89</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3166</v>
      </c>
      <c r="BM125" s="226" t="s">
        <v>3173</v>
      </c>
    </row>
    <row r="126" s="2" customFormat="1" ht="37.8" customHeight="1">
      <c r="A126" s="39"/>
      <c r="B126" s="40"/>
      <c r="C126" s="215" t="s">
        <v>243</v>
      </c>
      <c r="D126" s="215" t="s">
        <v>195</v>
      </c>
      <c r="E126" s="216" t="s">
        <v>3174</v>
      </c>
      <c r="F126" s="217" t="s">
        <v>3175</v>
      </c>
      <c r="G126" s="218" t="s">
        <v>2223</v>
      </c>
      <c r="H126" s="267"/>
      <c r="I126" s="220"/>
      <c r="J126" s="221">
        <f>ROUND(I126*H126,2)</f>
        <v>0</v>
      </c>
      <c r="K126" s="217" t="s">
        <v>199</v>
      </c>
      <c r="L126" s="45"/>
      <c r="M126" s="222" t="s">
        <v>44</v>
      </c>
      <c r="N126" s="223"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3166</v>
      </c>
      <c r="AT126" s="226" t="s">
        <v>195</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3166</v>
      </c>
      <c r="BM126" s="226" t="s">
        <v>3176</v>
      </c>
    </row>
    <row r="127" s="2" customFormat="1" ht="49.05" customHeight="1">
      <c r="A127" s="39"/>
      <c r="B127" s="40"/>
      <c r="C127" s="215" t="s">
        <v>247</v>
      </c>
      <c r="D127" s="215" t="s">
        <v>195</v>
      </c>
      <c r="E127" s="216" t="s">
        <v>3177</v>
      </c>
      <c r="F127" s="217" t="s">
        <v>3178</v>
      </c>
      <c r="G127" s="218" t="s">
        <v>2223</v>
      </c>
      <c r="H127" s="267"/>
      <c r="I127" s="220"/>
      <c r="J127" s="221">
        <f>ROUND(I127*H127,2)</f>
        <v>0</v>
      </c>
      <c r="K127" s="217" t="s">
        <v>199</v>
      </c>
      <c r="L127" s="45"/>
      <c r="M127" s="222" t="s">
        <v>44</v>
      </c>
      <c r="N127" s="223"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3166</v>
      </c>
      <c r="AT127" s="226" t="s">
        <v>195</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3166</v>
      </c>
      <c r="BM127" s="226" t="s">
        <v>3179</v>
      </c>
    </row>
    <row r="128" s="2" customFormat="1" ht="16.5" customHeight="1">
      <c r="A128" s="39"/>
      <c r="B128" s="40"/>
      <c r="C128" s="215" t="s">
        <v>251</v>
      </c>
      <c r="D128" s="215" t="s">
        <v>195</v>
      </c>
      <c r="E128" s="216" t="s">
        <v>3180</v>
      </c>
      <c r="F128" s="217" t="s">
        <v>3181</v>
      </c>
      <c r="G128" s="218" t="s">
        <v>2223</v>
      </c>
      <c r="H128" s="267"/>
      <c r="I128" s="220"/>
      <c r="J128" s="221">
        <f>ROUND(I128*H128,2)</f>
        <v>0</v>
      </c>
      <c r="K128" s="217" t="s">
        <v>199</v>
      </c>
      <c r="L128" s="45"/>
      <c r="M128" s="222" t="s">
        <v>44</v>
      </c>
      <c r="N128" s="223"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3166</v>
      </c>
      <c r="AT128" s="226" t="s">
        <v>195</v>
      </c>
      <c r="AU128" s="226" t="s">
        <v>89</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3166</v>
      </c>
      <c r="BM128" s="226" t="s">
        <v>3182</v>
      </c>
    </row>
    <row r="129" s="2" customFormat="1" ht="16.5" customHeight="1">
      <c r="A129" s="39"/>
      <c r="B129" s="40"/>
      <c r="C129" s="215" t="s">
        <v>8</v>
      </c>
      <c r="D129" s="215" t="s">
        <v>195</v>
      </c>
      <c r="E129" s="216" t="s">
        <v>3183</v>
      </c>
      <c r="F129" s="217" t="s">
        <v>3184</v>
      </c>
      <c r="G129" s="218" t="s">
        <v>2223</v>
      </c>
      <c r="H129" s="267"/>
      <c r="I129" s="220"/>
      <c r="J129" s="221">
        <f>ROUND(I129*H129,2)</f>
        <v>0</v>
      </c>
      <c r="K129" s="217" t="s">
        <v>199</v>
      </c>
      <c r="L129" s="45"/>
      <c r="M129" s="222" t="s">
        <v>44</v>
      </c>
      <c r="N129" s="223"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3166</v>
      </c>
      <c r="AT129" s="226" t="s">
        <v>195</v>
      </c>
      <c r="AU129" s="226" t="s">
        <v>89</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3166</v>
      </c>
      <c r="BM129" s="226" t="s">
        <v>3185</v>
      </c>
    </row>
    <row r="130" s="2" customFormat="1">
      <c r="A130" s="39"/>
      <c r="B130" s="40"/>
      <c r="C130" s="41"/>
      <c r="D130" s="238" t="s">
        <v>478</v>
      </c>
      <c r="E130" s="41"/>
      <c r="F130" s="239" t="s">
        <v>3186</v>
      </c>
      <c r="G130" s="41"/>
      <c r="H130" s="41"/>
      <c r="I130" s="240"/>
      <c r="J130" s="41"/>
      <c r="K130" s="41"/>
      <c r="L130" s="45"/>
      <c r="M130" s="241"/>
      <c r="N130" s="242"/>
      <c r="O130" s="85"/>
      <c r="P130" s="85"/>
      <c r="Q130" s="85"/>
      <c r="R130" s="85"/>
      <c r="S130" s="85"/>
      <c r="T130" s="86"/>
      <c r="U130" s="39"/>
      <c r="V130" s="39"/>
      <c r="W130" s="39"/>
      <c r="X130" s="39"/>
      <c r="Y130" s="39"/>
      <c r="Z130" s="39"/>
      <c r="AA130" s="39"/>
      <c r="AB130" s="39"/>
      <c r="AC130" s="39"/>
      <c r="AD130" s="39"/>
      <c r="AE130" s="39"/>
      <c r="AT130" s="17" t="s">
        <v>478</v>
      </c>
      <c r="AU130" s="17" t="s">
        <v>89</v>
      </c>
    </row>
    <row r="131" s="2" customFormat="1" ht="24.15" customHeight="1">
      <c r="A131" s="39"/>
      <c r="B131" s="40"/>
      <c r="C131" s="215" t="s">
        <v>211</v>
      </c>
      <c r="D131" s="215" t="s">
        <v>195</v>
      </c>
      <c r="E131" s="216" t="s">
        <v>3187</v>
      </c>
      <c r="F131" s="217" t="s">
        <v>3188</v>
      </c>
      <c r="G131" s="218" t="s">
        <v>2223</v>
      </c>
      <c r="H131" s="267"/>
      <c r="I131" s="220"/>
      <c r="J131" s="221">
        <f>ROUND(I131*H131,2)</f>
        <v>0</v>
      </c>
      <c r="K131" s="217" t="s">
        <v>199</v>
      </c>
      <c r="L131" s="45"/>
      <c r="M131" s="243" t="s">
        <v>44</v>
      </c>
      <c r="N131" s="244" t="s">
        <v>53</v>
      </c>
      <c r="O131" s="245"/>
      <c r="P131" s="246">
        <f>O131*H131</f>
        <v>0</v>
      </c>
      <c r="Q131" s="246">
        <v>0</v>
      </c>
      <c r="R131" s="246">
        <f>Q131*H131</f>
        <v>0</v>
      </c>
      <c r="S131" s="246">
        <v>0</v>
      </c>
      <c r="T131" s="247">
        <f>S131*H131</f>
        <v>0</v>
      </c>
      <c r="U131" s="39"/>
      <c r="V131" s="39"/>
      <c r="W131" s="39"/>
      <c r="X131" s="39"/>
      <c r="Y131" s="39"/>
      <c r="Z131" s="39"/>
      <c r="AA131" s="39"/>
      <c r="AB131" s="39"/>
      <c r="AC131" s="39"/>
      <c r="AD131" s="39"/>
      <c r="AE131" s="39"/>
      <c r="AR131" s="226" t="s">
        <v>3166</v>
      </c>
      <c r="AT131" s="226" t="s">
        <v>195</v>
      </c>
      <c r="AU131" s="226" t="s">
        <v>89</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3166</v>
      </c>
      <c r="BM131" s="226" t="s">
        <v>3189</v>
      </c>
    </row>
    <row r="132" s="2" customFormat="1" ht="6.96" customHeight="1">
      <c r="A132" s="39"/>
      <c r="B132" s="60"/>
      <c r="C132" s="61"/>
      <c r="D132" s="61"/>
      <c r="E132" s="61"/>
      <c r="F132" s="61"/>
      <c r="G132" s="61"/>
      <c r="H132" s="61"/>
      <c r="I132" s="61"/>
      <c r="J132" s="61"/>
      <c r="K132" s="61"/>
      <c r="L132" s="45"/>
      <c r="M132" s="39"/>
      <c r="O132" s="39"/>
      <c r="P132" s="39"/>
      <c r="Q132" s="39"/>
      <c r="R132" s="39"/>
      <c r="S132" s="39"/>
      <c r="T132" s="39"/>
      <c r="U132" s="39"/>
      <c r="V132" s="39"/>
      <c r="W132" s="39"/>
      <c r="X132" s="39"/>
      <c r="Y132" s="39"/>
      <c r="Z132" s="39"/>
      <c r="AA132" s="39"/>
      <c r="AB132" s="39"/>
      <c r="AC132" s="39"/>
      <c r="AD132" s="39"/>
      <c r="AE132" s="39"/>
    </row>
  </sheetData>
  <sheetProtection sheet="1" autoFilter="0" formatColumns="0" formatRows="0" objects="1" scenarios="1" spinCount="100000" saltValue="wM14eynJ7yI0VRqi7GnkFcfdpmqYiG5xsCl0nN6zi1rzp1Fvx5ikjzJSiUKSB0DtPKTiVL+Z9wuvvtzyDKHv+A==" hashValue="8lSF+TldD0IfzWqMioVEEm0dNP4thc3KkDESVmvK5x7XRX4aGxJKyKDcFALzY3yusVgtCT0vhp5HYmUlNv58Hg==" algorithmName="SHA-512" password="CC35"/>
  <autoFilter ref="C80:K13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c r="B8" s="20"/>
      <c r="D8" s="144" t="s">
        <v>151</v>
      </c>
      <c r="L8" s="20"/>
    </row>
    <row r="9" s="1" customFormat="1" ht="16.5" customHeight="1">
      <c r="B9" s="20"/>
      <c r="E9" s="145" t="s">
        <v>152</v>
      </c>
      <c r="F9" s="1"/>
      <c r="G9" s="1"/>
      <c r="H9" s="1"/>
      <c r="L9" s="20"/>
    </row>
    <row r="10" s="1" customFormat="1" ht="12" customHeight="1">
      <c r="B10" s="20"/>
      <c r="D10" s="144" t="s">
        <v>153</v>
      </c>
      <c r="L10" s="20"/>
    </row>
    <row r="11" s="2" customFormat="1" ht="16.5" customHeight="1">
      <c r="A11" s="39"/>
      <c r="B11" s="45"/>
      <c r="C11" s="39"/>
      <c r="D11" s="39"/>
      <c r="E11" s="146" t="s">
        <v>154</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155</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156</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44</v>
      </c>
      <c r="G15" s="39"/>
      <c r="H15" s="39"/>
      <c r="I15" s="144" t="s">
        <v>20</v>
      </c>
      <c r="J15" s="134" t="s">
        <v>44</v>
      </c>
      <c r="K15" s="39"/>
      <c r="L15" s="147"/>
      <c r="S15" s="39"/>
      <c r="T15" s="39"/>
      <c r="U15" s="39"/>
      <c r="V15" s="39"/>
      <c r="W15" s="39"/>
      <c r="X15" s="39"/>
      <c r="Y15" s="39"/>
      <c r="Z15" s="39"/>
      <c r="AA15" s="39"/>
      <c r="AB15" s="39"/>
      <c r="AC15" s="39"/>
      <c r="AD15" s="39"/>
      <c r="AE15" s="39"/>
    </row>
    <row r="16" s="2" customFormat="1" ht="12" customHeight="1">
      <c r="A16" s="39"/>
      <c r="B16" s="45"/>
      <c r="C16" s="39"/>
      <c r="D16" s="144" t="s">
        <v>22</v>
      </c>
      <c r="E16" s="39"/>
      <c r="F16" s="134" t="s">
        <v>23</v>
      </c>
      <c r="G16" s="39"/>
      <c r="H16" s="39"/>
      <c r="I16" s="144" t="s">
        <v>24</v>
      </c>
      <c r="J16" s="149" t="str">
        <f>'Rekapitulace zakázky'!AN8</f>
        <v>27. 1. 2022</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30</v>
      </c>
      <c r="E18" s="39"/>
      <c r="F18" s="39"/>
      <c r="G18" s="39"/>
      <c r="H18" s="39"/>
      <c r="I18" s="144" t="s">
        <v>31</v>
      </c>
      <c r="J18" s="134" t="s">
        <v>32</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33</v>
      </c>
      <c r="F19" s="39"/>
      <c r="G19" s="39"/>
      <c r="H19" s="39"/>
      <c r="I19" s="144" t="s">
        <v>34</v>
      </c>
      <c r="J19" s="134" t="s">
        <v>35</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36</v>
      </c>
      <c r="E21" s="39"/>
      <c r="F21" s="39"/>
      <c r="G21" s="39"/>
      <c r="H21" s="39"/>
      <c r="I21" s="144" t="s">
        <v>31</v>
      </c>
      <c r="J21" s="33"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3" t="str">
        <f>'Rekapitulace zakázky'!E14</f>
        <v>Vyplň údaj</v>
      </c>
      <c r="F22" s="134"/>
      <c r="G22" s="134"/>
      <c r="H22" s="134"/>
      <c r="I22" s="144" t="s">
        <v>34</v>
      </c>
      <c r="J22" s="33"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38</v>
      </c>
      <c r="E24" s="39"/>
      <c r="F24" s="39"/>
      <c r="G24" s="39"/>
      <c r="H24" s="39"/>
      <c r="I24" s="144" t="s">
        <v>31</v>
      </c>
      <c r="J24" s="134" t="s">
        <v>39</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
        <v>40</v>
      </c>
      <c r="F25" s="39"/>
      <c r="G25" s="39"/>
      <c r="H25" s="39"/>
      <c r="I25" s="144" t="s">
        <v>34</v>
      </c>
      <c r="J25" s="134" t="s">
        <v>41</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43</v>
      </c>
      <c r="E27" s="39"/>
      <c r="F27" s="39"/>
      <c r="G27" s="39"/>
      <c r="H27" s="39"/>
      <c r="I27" s="144" t="s">
        <v>31</v>
      </c>
      <c r="J27" s="134" t="s">
        <v>44</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45</v>
      </c>
      <c r="F28" s="39"/>
      <c r="G28" s="39"/>
      <c r="H28" s="39"/>
      <c r="I28" s="144" t="s">
        <v>34</v>
      </c>
      <c r="J28" s="134" t="s">
        <v>44</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46</v>
      </c>
      <c r="E30" s="39"/>
      <c r="F30" s="39"/>
      <c r="G30" s="39"/>
      <c r="H30" s="39"/>
      <c r="I30" s="39"/>
      <c r="J30" s="39"/>
      <c r="K30" s="39"/>
      <c r="L30" s="147"/>
      <c r="S30" s="39"/>
      <c r="T30" s="39"/>
      <c r="U30" s="39"/>
      <c r="V30" s="39"/>
      <c r="W30" s="39"/>
      <c r="X30" s="39"/>
      <c r="Y30" s="39"/>
      <c r="Z30" s="39"/>
      <c r="AA30" s="39"/>
      <c r="AB30" s="39"/>
      <c r="AC30" s="39"/>
      <c r="AD30" s="39"/>
      <c r="AE30" s="39"/>
    </row>
    <row r="31" s="8" customFormat="1" ht="71.25" customHeight="1">
      <c r="A31" s="150"/>
      <c r="B31" s="151"/>
      <c r="C31" s="150"/>
      <c r="D31" s="150"/>
      <c r="E31" s="152" t="s">
        <v>47</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48</v>
      </c>
      <c r="E34" s="39"/>
      <c r="F34" s="39"/>
      <c r="G34" s="39"/>
      <c r="H34" s="39"/>
      <c r="I34" s="39"/>
      <c r="J34" s="156">
        <f>ROUND(J107,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50</v>
      </c>
      <c r="G36" s="39"/>
      <c r="H36" s="39"/>
      <c r="I36" s="157" t="s">
        <v>49</v>
      </c>
      <c r="J36" s="157" t="s">
        <v>51</v>
      </c>
      <c r="K36" s="39"/>
      <c r="L36" s="147"/>
      <c r="S36" s="39"/>
      <c r="T36" s="39"/>
      <c r="U36" s="39"/>
      <c r="V36" s="39"/>
      <c r="W36" s="39"/>
      <c r="X36" s="39"/>
      <c r="Y36" s="39"/>
      <c r="Z36" s="39"/>
      <c r="AA36" s="39"/>
      <c r="AB36" s="39"/>
      <c r="AC36" s="39"/>
      <c r="AD36" s="39"/>
      <c r="AE36" s="39"/>
    </row>
    <row r="37" s="2" customFormat="1" ht="14.4" customHeight="1">
      <c r="A37" s="39"/>
      <c r="B37" s="45"/>
      <c r="C37" s="39"/>
      <c r="D37" s="146" t="s">
        <v>52</v>
      </c>
      <c r="E37" s="144" t="s">
        <v>53</v>
      </c>
      <c r="F37" s="158">
        <f>ROUND((SUM(BE107:BE338)),  2)</f>
        <v>0</v>
      </c>
      <c r="G37" s="39"/>
      <c r="H37" s="39"/>
      <c r="I37" s="159">
        <v>0.20999999999999999</v>
      </c>
      <c r="J37" s="158">
        <f>ROUND(((SUM(BE107:BE338))*I37),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54</v>
      </c>
      <c r="F38" s="158">
        <f>ROUND((SUM(BF107:BF338)),  2)</f>
        <v>0</v>
      </c>
      <c r="G38" s="39"/>
      <c r="H38" s="39"/>
      <c r="I38" s="159">
        <v>0.14999999999999999</v>
      </c>
      <c r="J38" s="158">
        <f>ROUND(((SUM(BF107:BF338))*I38),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55</v>
      </c>
      <c r="F39" s="158">
        <f>ROUND((SUM(BG107:BG338)),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56</v>
      </c>
      <c r="F40" s="158">
        <f>ROUND((SUM(BH107:BH338)),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57</v>
      </c>
      <c r="F41" s="158">
        <f>ROUND((SUM(BI107:BI338)),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58</v>
      </c>
      <c r="E43" s="162"/>
      <c r="F43" s="162"/>
      <c r="G43" s="163" t="s">
        <v>59</v>
      </c>
      <c r="H43" s="164" t="s">
        <v>60</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hidden="1"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hidden="1" s="2" customFormat="1" ht="24.96" customHeight="1">
      <c r="A49" s="39"/>
      <c r="B49" s="40"/>
      <c r="C49" s="23" t="s">
        <v>157</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hidden="1" s="2" customFormat="1" ht="12" customHeight="1">
      <c r="A51" s="39"/>
      <c r="B51" s="40"/>
      <c r="C51" s="32" t="s">
        <v>16</v>
      </c>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6.5" customHeight="1">
      <c r="A52" s="39"/>
      <c r="B52" s="40"/>
      <c r="C52" s="41"/>
      <c r="D52" s="41"/>
      <c r="E52" s="171" t="str">
        <f>E7</f>
        <v>Oprava zabezpečovacího zařízení v žst. Kostelec nad Orlicí</v>
      </c>
      <c r="F52" s="32"/>
      <c r="G52" s="32"/>
      <c r="H52" s="32"/>
      <c r="I52" s="41"/>
      <c r="J52" s="41"/>
      <c r="K52" s="41"/>
      <c r="L52" s="147"/>
      <c r="S52" s="39"/>
      <c r="T52" s="39"/>
      <c r="U52" s="39"/>
      <c r="V52" s="39"/>
      <c r="W52" s="39"/>
      <c r="X52" s="39"/>
      <c r="Y52" s="39"/>
      <c r="Z52" s="39"/>
      <c r="AA52" s="39"/>
      <c r="AB52" s="39"/>
      <c r="AC52" s="39"/>
      <c r="AD52" s="39"/>
      <c r="AE52" s="39"/>
    </row>
    <row r="53" hidden="1" s="1" customFormat="1" ht="12" customHeight="1">
      <c r="B53" s="21"/>
      <c r="C53" s="32" t="s">
        <v>151</v>
      </c>
      <c r="D53" s="22"/>
      <c r="E53" s="22"/>
      <c r="F53" s="22"/>
      <c r="G53" s="22"/>
      <c r="H53" s="22"/>
      <c r="I53" s="22"/>
      <c r="J53" s="22"/>
      <c r="K53" s="22"/>
      <c r="L53" s="20"/>
    </row>
    <row r="54" hidden="1" s="1" customFormat="1" ht="16.5" customHeight="1">
      <c r="B54" s="21"/>
      <c r="C54" s="22"/>
      <c r="D54" s="22"/>
      <c r="E54" s="171" t="s">
        <v>152</v>
      </c>
      <c r="F54" s="22"/>
      <c r="G54" s="22"/>
      <c r="H54" s="22"/>
      <c r="I54" s="22"/>
      <c r="J54" s="22"/>
      <c r="K54" s="22"/>
      <c r="L54" s="20"/>
    </row>
    <row r="55" hidden="1" s="1" customFormat="1" ht="12" customHeight="1">
      <c r="B55" s="21"/>
      <c r="C55" s="32" t="s">
        <v>153</v>
      </c>
      <c r="D55" s="22"/>
      <c r="E55" s="22"/>
      <c r="F55" s="22"/>
      <c r="G55" s="22"/>
      <c r="H55" s="22"/>
      <c r="I55" s="22"/>
      <c r="J55" s="22"/>
      <c r="K55" s="22"/>
      <c r="L55" s="20"/>
    </row>
    <row r="56" hidden="1" s="2" customFormat="1" ht="16.5" customHeight="1">
      <c r="A56" s="39"/>
      <c r="B56" s="40"/>
      <c r="C56" s="41"/>
      <c r="D56" s="41"/>
      <c r="E56" s="172" t="s">
        <v>154</v>
      </c>
      <c r="F56" s="41"/>
      <c r="G56" s="41"/>
      <c r="H56" s="41"/>
      <c r="I56" s="41"/>
      <c r="J56" s="41"/>
      <c r="K56" s="41"/>
      <c r="L56" s="147"/>
      <c r="S56" s="39"/>
      <c r="T56" s="39"/>
      <c r="U56" s="39"/>
      <c r="V56" s="39"/>
      <c r="W56" s="39"/>
      <c r="X56" s="39"/>
      <c r="Y56" s="39"/>
      <c r="Z56" s="39"/>
      <c r="AA56" s="39"/>
      <c r="AB56" s="39"/>
      <c r="AC56" s="39"/>
      <c r="AD56" s="39"/>
      <c r="AE56" s="39"/>
    </row>
    <row r="57" hidden="1" s="2" customFormat="1" ht="12" customHeight="1">
      <c r="A57" s="39"/>
      <c r="B57" s="40"/>
      <c r="C57" s="32" t="s">
        <v>155</v>
      </c>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6.5" customHeight="1">
      <c r="A58" s="39"/>
      <c r="B58" s="40"/>
      <c r="C58" s="41"/>
      <c r="D58" s="41"/>
      <c r="E58" s="70" t="str">
        <f>E13</f>
        <v>0001 - Technologie zab. zař.</v>
      </c>
      <c r="F58" s="41"/>
      <c r="G58" s="41"/>
      <c r="H58" s="41"/>
      <c r="I58" s="41"/>
      <c r="J58" s="41"/>
      <c r="K58" s="41"/>
      <c r="L58" s="147"/>
      <c r="S58" s="39"/>
      <c r="T58" s="39"/>
      <c r="U58" s="39"/>
      <c r="V58" s="39"/>
      <c r="W58" s="39"/>
      <c r="X58" s="39"/>
      <c r="Y58" s="39"/>
      <c r="Z58" s="39"/>
      <c r="AA58" s="39"/>
      <c r="AB58" s="39"/>
      <c r="AC58" s="39"/>
      <c r="AD58" s="39"/>
      <c r="AE58" s="39"/>
    </row>
    <row r="59" hidden="1"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hidden="1" s="2" customFormat="1" ht="12" customHeight="1">
      <c r="A60" s="39"/>
      <c r="B60" s="40"/>
      <c r="C60" s="32" t="s">
        <v>22</v>
      </c>
      <c r="D60" s="41"/>
      <c r="E60" s="41"/>
      <c r="F60" s="27" t="str">
        <f>F16</f>
        <v>žst. Kostelec nad Orlicí</v>
      </c>
      <c r="G60" s="41"/>
      <c r="H60" s="41"/>
      <c r="I60" s="32" t="s">
        <v>24</v>
      </c>
      <c r="J60" s="73" t="str">
        <f>IF(J16="","",J16)</f>
        <v>27. 1. 2022</v>
      </c>
      <c r="K60" s="41"/>
      <c r="L60" s="147"/>
      <c r="S60" s="39"/>
      <c r="T60" s="39"/>
      <c r="U60" s="39"/>
      <c r="V60" s="39"/>
      <c r="W60" s="39"/>
      <c r="X60" s="39"/>
      <c r="Y60" s="39"/>
      <c r="Z60" s="39"/>
      <c r="AA60" s="39"/>
      <c r="AB60" s="39"/>
      <c r="AC60" s="39"/>
      <c r="AD60" s="39"/>
      <c r="AE60" s="39"/>
    </row>
    <row r="61" hidden="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15.15" customHeight="1">
      <c r="A62" s="39"/>
      <c r="B62" s="40"/>
      <c r="C62" s="32" t="s">
        <v>30</v>
      </c>
      <c r="D62" s="41"/>
      <c r="E62" s="41"/>
      <c r="F62" s="27" t="str">
        <f>E19</f>
        <v>Správa železnic, s.o.</v>
      </c>
      <c r="G62" s="41"/>
      <c r="H62" s="41"/>
      <c r="I62" s="32" t="s">
        <v>38</v>
      </c>
      <c r="J62" s="37" t="str">
        <f>E25</f>
        <v>Signal Projekt,s.r.o.</v>
      </c>
      <c r="K62" s="41"/>
      <c r="L62" s="147"/>
      <c r="S62" s="39"/>
      <c r="T62" s="39"/>
      <c r="U62" s="39"/>
      <c r="V62" s="39"/>
      <c r="W62" s="39"/>
      <c r="X62" s="39"/>
      <c r="Y62" s="39"/>
      <c r="Z62" s="39"/>
      <c r="AA62" s="39"/>
      <c r="AB62" s="39"/>
      <c r="AC62" s="39"/>
      <c r="AD62" s="39"/>
      <c r="AE62" s="39"/>
    </row>
    <row r="63" hidden="1" s="2" customFormat="1" ht="15.15" customHeight="1">
      <c r="A63" s="39"/>
      <c r="B63" s="40"/>
      <c r="C63" s="32" t="s">
        <v>36</v>
      </c>
      <c r="D63" s="41"/>
      <c r="E63" s="41"/>
      <c r="F63" s="27" t="str">
        <f>IF(E22="","",E22)</f>
        <v>Vyplň údaj</v>
      </c>
      <c r="G63" s="41"/>
      <c r="H63" s="41"/>
      <c r="I63" s="32" t="s">
        <v>43</v>
      </c>
      <c r="J63" s="37" t="str">
        <f>E28</f>
        <v>Pavel Pospíšil, Dis.</v>
      </c>
      <c r="K63" s="41"/>
      <c r="L63" s="147"/>
      <c r="S63" s="39"/>
      <c r="T63" s="39"/>
      <c r="U63" s="39"/>
      <c r="V63" s="39"/>
      <c r="W63" s="39"/>
      <c r="X63" s="39"/>
      <c r="Y63" s="39"/>
      <c r="Z63" s="39"/>
      <c r="AA63" s="39"/>
      <c r="AB63" s="39"/>
      <c r="AC63" s="39"/>
      <c r="AD63" s="39"/>
      <c r="AE63" s="39"/>
    </row>
    <row r="64" hidden="1"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29.28" customHeight="1">
      <c r="A65" s="39"/>
      <c r="B65" s="40"/>
      <c r="C65" s="173" t="s">
        <v>158</v>
      </c>
      <c r="D65" s="174"/>
      <c r="E65" s="174"/>
      <c r="F65" s="174"/>
      <c r="G65" s="174"/>
      <c r="H65" s="174"/>
      <c r="I65" s="174"/>
      <c r="J65" s="175" t="s">
        <v>159</v>
      </c>
      <c r="K65" s="174"/>
      <c r="L65" s="147"/>
      <c r="S65" s="39"/>
      <c r="T65" s="39"/>
      <c r="U65" s="39"/>
      <c r="V65" s="39"/>
      <c r="W65" s="39"/>
      <c r="X65" s="39"/>
      <c r="Y65" s="39"/>
      <c r="Z65" s="39"/>
      <c r="AA65" s="39"/>
      <c r="AB65" s="39"/>
      <c r="AC65" s="39"/>
      <c r="AD65" s="39"/>
      <c r="AE65" s="39"/>
    </row>
    <row r="66" hidden="1"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hidden="1" s="2" customFormat="1" ht="22.8" customHeight="1">
      <c r="A67" s="39"/>
      <c r="B67" s="40"/>
      <c r="C67" s="176" t="s">
        <v>80</v>
      </c>
      <c r="D67" s="41"/>
      <c r="E67" s="41"/>
      <c r="F67" s="41"/>
      <c r="G67" s="41"/>
      <c r="H67" s="41"/>
      <c r="I67" s="41"/>
      <c r="J67" s="103">
        <f>J107</f>
        <v>0</v>
      </c>
      <c r="K67" s="41"/>
      <c r="L67" s="147"/>
      <c r="S67" s="39"/>
      <c r="T67" s="39"/>
      <c r="U67" s="39"/>
      <c r="V67" s="39"/>
      <c r="W67" s="39"/>
      <c r="X67" s="39"/>
      <c r="Y67" s="39"/>
      <c r="Z67" s="39"/>
      <c r="AA67" s="39"/>
      <c r="AB67" s="39"/>
      <c r="AC67" s="39"/>
      <c r="AD67" s="39"/>
      <c r="AE67" s="39"/>
      <c r="AU67" s="17" t="s">
        <v>160</v>
      </c>
    </row>
    <row r="68" hidden="1" s="9" customFormat="1" ht="24.96" customHeight="1">
      <c r="A68" s="9"/>
      <c r="B68" s="177"/>
      <c r="C68" s="178"/>
      <c r="D68" s="179" t="s">
        <v>161</v>
      </c>
      <c r="E68" s="180"/>
      <c r="F68" s="180"/>
      <c r="G68" s="180"/>
      <c r="H68" s="180"/>
      <c r="I68" s="180"/>
      <c r="J68" s="181">
        <f>J108</f>
        <v>0</v>
      </c>
      <c r="K68" s="178"/>
      <c r="L68" s="182"/>
      <c r="S68" s="9"/>
      <c r="T68" s="9"/>
      <c r="U68" s="9"/>
      <c r="V68" s="9"/>
      <c r="W68" s="9"/>
      <c r="X68" s="9"/>
      <c r="Y68" s="9"/>
      <c r="Z68" s="9"/>
      <c r="AA68" s="9"/>
      <c r="AB68" s="9"/>
      <c r="AC68" s="9"/>
      <c r="AD68" s="9"/>
      <c r="AE68" s="9"/>
    </row>
    <row r="69" hidden="1" s="10" customFormat="1" ht="19.92" customHeight="1">
      <c r="A69" s="10"/>
      <c r="B69" s="183"/>
      <c r="C69" s="125"/>
      <c r="D69" s="184" t="s">
        <v>162</v>
      </c>
      <c r="E69" s="185"/>
      <c r="F69" s="185"/>
      <c r="G69" s="185"/>
      <c r="H69" s="185"/>
      <c r="I69" s="185"/>
      <c r="J69" s="186">
        <f>J109</f>
        <v>0</v>
      </c>
      <c r="K69" s="125"/>
      <c r="L69" s="187"/>
      <c r="S69" s="10"/>
      <c r="T69" s="10"/>
      <c r="U69" s="10"/>
      <c r="V69" s="10"/>
      <c r="W69" s="10"/>
      <c r="X69" s="10"/>
      <c r="Y69" s="10"/>
      <c r="Z69" s="10"/>
      <c r="AA69" s="10"/>
      <c r="AB69" s="10"/>
      <c r="AC69" s="10"/>
      <c r="AD69" s="10"/>
      <c r="AE69" s="10"/>
    </row>
    <row r="70" hidden="1" s="10" customFormat="1" ht="19.92" customHeight="1">
      <c r="A70" s="10"/>
      <c r="B70" s="183"/>
      <c r="C70" s="125"/>
      <c r="D70" s="184" t="s">
        <v>163</v>
      </c>
      <c r="E70" s="185"/>
      <c r="F70" s="185"/>
      <c r="G70" s="185"/>
      <c r="H70" s="185"/>
      <c r="I70" s="185"/>
      <c r="J70" s="186">
        <f>J146</f>
        <v>0</v>
      </c>
      <c r="K70" s="125"/>
      <c r="L70" s="187"/>
      <c r="S70" s="10"/>
      <c r="T70" s="10"/>
      <c r="U70" s="10"/>
      <c r="V70" s="10"/>
      <c r="W70" s="10"/>
      <c r="X70" s="10"/>
      <c r="Y70" s="10"/>
      <c r="Z70" s="10"/>
      <c r="AA70" s="10"/>
      <c r="AB70" s="10"/>
      <c r="AC70" s="10"/>
      <c r="AD70" s="10"/>
      <c r="AE70" s="10"/>
    </row>
    <row r="71" hidden="1" s="10" customFormat="1" ht="19.92" customHeight="1">
      <c r="A71" s="10"/>
      <c r="B71" s="183"/>
      <c r="C71" s="125"/>
      <c r="D71" s="184" t="s">
        <v>164</v>
      </c>
      <c r="E71" s="185"/>
      <c r="F71" s="185"/>
      <c r="G71" s="185"/>
      <c r="H71" s="185"/>
      <c r="I71" s="185"/>
      <c r="J71" s="186">
        <f>J159</f>
        <v>0</v>
      </c>
      <c r="K71" s="125"/>
      <c r="L71" s="187"/>
      <c r="S71" s="10"/>
      <c r="T71" s="10"/>
      <c r="U71" s="10"/>
      <c r="V71" s="10"/>
      <c r="W71" s="10"/>
      <c r="X71" s="10"/>
      <c r="Y71" s="10"/>
      <c r="Z71" s="10"/>
      <c r="AA71" s="10"/>
      <c r="AB71" s="10"/>
      <c r="AC71" s="10"/>
      <c r="AD71" s="10"/>
      <c r="AE71" s="10"/>
    </row>
    <row r="72" hidden="1" s="9" customFormat="1" ht="24.96" customHeight="1">
      <c r="A72" s="9"/>
      <c r="B72" s="177"/>
      <c r="C72" s="178"/>
      <c r="D72" s="179" t="s">
        <v>165</v>
      </c>
      <c r="E72" s="180"/>
      <c r="F72" s="180"/>
      <c r="G72" s="180"/>
      <c r="H72" s="180"/>
      <c r="I72" s="180"/>
      <c r="J72" s="181">
        <f>J168</f>
        <v>0</v>
      </c>
      <c r="K72" s="178"/>
      <c r="L72" s="182"/>
      <c r="S72" s="9"/>
      <c r="T72" s="9"/>
      <c r="U72" s="9"/>
      <c r="V72" s="9"/>
      <c r="W72" s="9"/>
      <c r="X72" s="9"/>
      <c r="Y72" s="9"/>
      <c r="Z72" s="9"/>
      <c r="AA72" s="9"/>
      <c r="AB72" s="9"/>
      <c r="AC72" s="9"/>
      <c r="AD72" s="9"/>
      <c r="AE72" s="9"/>
    </row>
    <row r="73" hidden="1" s="9" customFormat="1" ht="24.96" customHeight="1">
      <c r="A73" s="9"/>
      <c r="B73" s="177"/>
      <c r="C73" s="178"/>
      <c r="D73" s="179" t="s">
        <v>166</v>
      </c>
      <c r="E73" s="180"/>
      <c r="F73" s="180"/>
      <c r="G73" s="180"/>
      <c r="H73" s="180"/>
      <c r="I73" s="180"/>
      <c r="J73" s="181">
        <f>J171</f>
        <v>0</v>
      </c>
      <c r="K73" s="178"/>
      <c r="L73" s="182"/>
      <c r="S73" s="9"/>
      <c r="T73" s="9"/>
      <c r="U73" s="9"/>
      <c r="V73" s="9"/>
      <c r="W73" s="9"/>
      <c r="X73" s="9"/>
      <c r="Y73" s="9"/>
      <c r="Z73" s="9"/>
      <c r="AA73" s="9"/>
      <c r="AB73" s="9"/>
      <c r="AC73" s="9"/>
      <c r="AD73" s="9"/>
      <c r="AE73" s="9"/>
    </row>
    <row r="74" hidden="1" s="9" customFormat="1" ht="24.96" customHeight="1">
      <c r="A74" s="9"/>
      <c r="B74" s="177"/>
      <c r="C74" s="178"/>
      <c r="D74" s="179" t="s">
        <v>167</v>
      </c>
      <c r="E74" s="180"/>
      <c r="F74" s="180"/>
      <c r="G74" s="180"/>
      <c r="H74" s="180"/>
      <c r="I74" s="180"/>
      <c r="J74" s="181">
        <f>J178</f>
        <v>0</v>
      </c>
      <c r="K74" s="178"/>
      <c r="L74" s="182"/>
      <c r="S74" s="9"/>
      <c r="T74" s="9"/>
      <c r="U74" s="9"/>
      <c r="V74" s="9"/>
      <c r="W74" s="9"/>
      <c r="X74" s="9"/>
      <c r="Y74" s="9"/>
      <c r="Z74" s="9"/>
      <c r="AA74" s="9"/>
      <c r="AB74" s="9"/>
      <c r="AC74" s="9"/>
      <c r="AD74" s="9"/>
      <c r="AE74" s="9"/>
    </row>
    <row r="75" hidden="1" s="9" customFormat="1" ht="24.96" customHeight="1">
      <c r="A75" s="9"/>
      <c r="B75" s="177"/>
      <c r="C75" s="178"/>
      <c r="D75" s="179" t="s">
        <v>168</v>
      </c>
      <c r="E75" s="180"/>
      <c r="F75" s="180"/>
      <c r="G75" s="180"/>
      <c r="H75" s="180"/>
      <c r="I75" s="180"/>
      <c r="J75" s="181">
        <f>J193</f>
        <v>0</v>
      </c>
      <c r="K75" s="178"/>
      <c r="L75" s="182"/>
      <c r="S75" s="9"/>
      <c r="T75" s="9"/>
      <c r="U75" s="9"/>
      <c r="V75" s="9"/>
      <c r="W75" s="9"/>
      <c r="X75" s="9"/>
      <c r="Y75" s="9"/>
      <c r="Z75" s="9"/>
      <c r="AA75" s="9"/>
      <c r="AB75" s="9"/>
      <c r="AC75" s="9"/>
      <c r="AD75" s="9"/>
      <c r="AE75" s="9"/>
    </row>
    <row r="76" hidden="1" s="9" customFormat="1" ht="24.96" customHeight="1">
      <c r="A76" s="9"/>
      <c r="B76" s="177"/>
      <c r="C76" s="178"/>
      <c r="D76" s="179" t="s">
        <v>169</v>
      </c>
      <c r="E76" s="180"/>
      <c r="F76" s="180"/>
      <c r="G76" s="180"/>
      <c r="H76" s="180"/>
      <c r="I76" s="180"/>
      <c r="J76" s="181">
        <f>J218</f>
        <v>0</v>
      </c>
      <c r="K76" s="178"/>
      <c r="L76" s="182"/>
      <c r="S76" s="9"/>
      <c r="T76" s="9"/>
      <c r="U76" s="9"/>
      <c r="V76" s="9"/>
      <c r="W76" s="9"/>
      <c r="X76" s="9"/>
      <c r="Y76" s="9"/>
      <c r="Z76" s="9"/>
      <c r="AA76" s="9"/>
      <c r="AB76" s="9"/>
      <c r="AC76" s="9"/>
      <c r="AD76" s="9"/>
      <c r="AE76" s="9"/>
    </row>
    <row r="77" hidden="1" s="9" customFormat="1" ht="24.96" customHeight="1">
      <c r="A77" s="9"/>
      <c r="B77" s="177"/>
      <c r="C77" s="178"/>
      <c r="D77" s="179" t="s">
        <v>170</v>
      </c>
      <c r="E77" s="180"/>
      <c r="F77" s="180"/>
      <c r="G77" s="180"/>
      <c r="H77" s="180"/>
      <c r="I77" s="180"/>
      <c r="J77" s="181">
        <f>J228</f>
        <v>0</v>
      </c>
      <c r="K77" s="178"/>
      <c r="L77" s="182"/>
      <c r="S77" s="9"/>
      <c r="T77" s="9"/>
      <c r="U77" s="9"/>
      <c r="V77" s="9"/>
      <c r="W77" s="9"/>
      <c r="X77" s="9"/>
      <c r="Y77" s="9"/>
      <c r="Z77" s="9"/>
      <c r="AA77" s="9"/>
      <c r="AB77" s="9"/>
      <c r="AC77" s="9"/>
      <c r="AD77" s="9"/>
      <c r="AE77" s="9"/>
    </row>
    <row r="78" hidden="1" s="10" customFormat="1" ht="19.92" customHeight="1">
      <c r="A78" s="10"/>
      <c r="B78" s="183"/>
      <c r="C78" s="125"/>
      <c r="D78" s="184" t="s">
        <v>171</v>
      </c>
      <c r="E78" s="185"/>
      <c r="F78" s="185"/>
      <c r="G78" s="185"/>
      <c r="H78" s="185"/>
      <c r="I78" s="185"/>
      <c r="J78" s="186">
        <f>J234</f>
        <v>0</v>
      </c>
      <c r="K78" s="125"/>
      <c r="L78" s="187"/>
      <c r="S78" s="10"/>
      <c r="T78" s="10"/>
      <c r="U78" s="10"/>
      <c r="V78" s="10"/>
      <c r="W78" s="10"/>
      <c r="X78" s="10"/>
      <c r="Y78" s="10"/>
      <c r="Z78" s="10"/>
      <c r="AA78" s="10"/>
      <c r="AB78" s="10"/>
      <c r="AC78" s="10"/>
      <c r="AD78" s="10"/>
      <c r="AE78" s="10"/>
    </row>
    <row r="79" hidden="1" s="10" customFormat="1" ht="19.92" customHeight="1">
      <c r="A79" s="10"/>
      <c r="B79" s="183"/>
      <c r="C79" s="125"/>
      <c r="D79" s="184" t="s">
        <v>172</v>
      </c>
      <c r="E79" s="185"/>
      <c r="F79" s="185"/>
      <c r="G79" s="185"/>
      <c r="H79" s="185"/>
      <c r="I79" s="185"/>
      <c r="J79" s="186">
        <f>J251</f>
        <v>0</v>
      </c>
      <c r="K79" s="125"/>
      <c r="L79" s="187"/>
      <c r="S79" s="10"/>
      <c r="T79" s="10"/>
      <c r="U79" s="10"/>
      <c r="V79" s="10"/>
      <c r="W79" s="10"/>
      <c r="X79" s="10"/>
      <c r="Y79" s="10"/>
      <c r="Z79" s="10"/>
      <c r="AA79" s="10"/>
      <c r="AB79" s="10"/>
      <c r="AC79" s="10"/>
      <c r="AD79" s="10"/>
      <c r="AE79" s="10"/>
    </row>
    <row r="80" hidden="1" s="10" customFormat="1" ht="19.92" customHeight="1">
      <c r="A80" s="10"/>
      <c r="B80" s="183"/>
      <c r="C80" s="125"/>
      <c r="D80" s="184" t="s">
        <v>173</v>
      </c>
      <c r="E80" s="185"/>
      <c r="F80" s="185"/>
      <c r="G80" s="185"/>
      <c r="H80" s="185"/>
      <c r="I80" s="185"/>
      <c r="J80" s="186">
        <f>J260</f>
        <v>0</v>
      </c>
      <c r="K80" s="125"/>
      <c r="L80" s="187"/>
      <c r="S80" s="10"/>
      <c r="T80" s="10"/>
      <c r="U80" s="10"/>
      <c r="V80" s="10"/>
      <c r="W80" s="10"/>
      <c r="X80" s="10"/>
      <c r="Y80" s="10"/>
      <c r="Z80" s="10"/>
      <c r="AA80" s="10"/>
      <c r="AB80" s="10"/>
      <c r="AC80" s="10"/>
      <c r="AD80" s="10"/>
      <c r="AE80" s="10"/>
    </row>
    <row r="81" hidden="1" s="9" customFormat="1" ht="24.96" customHeight="1">
      <c r="A81" s="9"/>
      <c r="B81" s="177"/>
      <c r="C81" s="178"/>
      <c r="D81" s="179" t="s">
        <v>174</v>
      </c>
      <c r="E81" s="180"/>
      <c r="F81" s="180"/>
      <c r="G81" s="180"/>
      <c r="H81" s="180"/>
      <c r="I81" s="180"/>
      <c r="J81" s="181">
        <f>J288</f>
        <v>0</v>
      </c>
      <c r="K81" s="178"/>
      <c r="L81" s="182"/>
      <c r="S81" s="9"/>
      <c r="T81" s="9"/>
      <c r="U81" s="9"/>
      <c r="V81" s="9"/>
      <c r="W81" s="9"/>
      <c r="X81" s="9"/>
      <c r="Y81" s="9"/>
      <c r="Z81" s="9"/>
      <c r="AA81" s="9"/>
      <c r="AB81" s="9"/>
      <c r="AC81" s="9"/>
      <c r="AD81" s="9"/>
      <c r="AE81" s="9"/>
    </row>
    <row r="82" hidden="1" s="9" customFormat="1" ht="24.96" customHeight="1">
      <c r="A82" s="9"/>
      <c r="B82" s="177"/>
      <c r="C82" s="178"/>
      <c r="D82" s="179" t="s">
        <v>175</v>
      </c>
      <c r="E82" s="180"/>
      <c r="F82" s="180"/>
      <c r="G82" s="180"/>
      <c r="H82" s="180"/>
      <c r="I82" s="180"/>
      <c r="J82" s="181">
        <f>J309</f>
        <v>0</v>
      </c>
      <c r="K82" s="178"/>
      <c r="L82" s="182"/>
      <c r="S82" s="9"/>
      <c r="T82" s="9"/>
      <c r="U82" s="9"/>
      <c r="V82" s="9"/>
      <c r="W82" s="9"/>
      <c r="X82" s="9"/>
      <c r="Y82" s="9"/>
      <c r="Z82" s="9"/>
      <c r="AA82" s="9"/>
      <c r="AB82" s="9"/>
      <c r="AC82" s="9"/>
      <c r="AD82" s="9"/>
      <c r="AE82" s="9"/>
    </row>
    <row r="83" hidden="1" s="9" customFormat="1" ht="24.96" customHeight="1">
      <c r="A83" s="9"/>
      <c r="B83" s="177"/>
      <c r="C83" s="178"/>
      <c r="D83" s="179" t="s">
        <v>176</v>
      </c>
      <c r="E83" s="180"/>
      <c r="F83" s="180"/>
      <c r="G83" s="180"/>
      <c r="H83" s="180"/>
      <c r="I83" s="180"/>
      <c r="J83" s="181">
        <f>J335</f>
        <v>0</v>
      </c>
      <c r="K83" s="178"/>
      <c r="L83" s="182"/>
      <c r="S83" s="9"/>
      <c r="T83" s="9"/>
      <c r="U83" s="9"/>
      <c r="V83" s="9"/>
      <c r="W83" s="9"/>
      <c r="X83" s="9"/>
      <c r="Y83" s="9"/>
      <c r="Z83" s="9"/>
      <c r="AA83" s="9"/>
      <c r="AB83" s="9"/>
      <c r="AC83" s="9"/>
      <c r="AD83" s="9"/>
      <c r="AE83" s="9"/>
    </row>
    <row r="84" hidden="1" s="2" customFormat="1" ht="21.84"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hidden="1" s="2" customFormat="1" ht="6.96" customHeight="1">
      <c r="A85" s="39"/>
      <c r="B85" s="60"/>
      <c r="C85" s="61"/>
      <c r="D85" s="61"/>
      <c r="E85" s="61"/>
      <c r="F85" s="61"/>
      <c r="G85" s="61"/>
      <c r="H85" s="61"/>
      <c r="I85" s="61"/>
      <c r="J85" s="61"/>
      <c r="K85" s="61"/>
      <c r="L85" s="147"/>
      <c r="S85" s="39"/>
      <c r="T85" s="39"/>
      <c r="U85" s="39"/>
      <c r="V85" s="39"/>
      <c r="W85" s="39"/>
      <c r="X85" s="39"/>
      <c r="Y85" s="39"/>
      <c r="Z85" s="39"/>
      <c r="AA85" s="39"/>
      <c r="AB85" s="39"/>
      <c r="AC85" s="39"/>
      <c r="AD85" s="39"/>
      <c r="AE85" s="39"/>
    </row>
    <row r="86" hidden="1"/>
    <row r="87" hidden="1"/>
    <row r="88" hidden="1"/>
    <row r="89" s="2" customFormat="1" ht="6.96" customHeight="1">
      <c r="A89" s="39"/>
      <c r="B89" s="62"/>
      <c r="C89" s="63"/>
      <c r="D89" s="63"/>
      <c r="E89" s="63"/>
      <c r="F89" s="63"/>
      <c r="G89" s="63"/>
      <c r="H89" s="63"/>
      <c r="I89" s="63"/>
      <c r="J89" s="63"/>
      <c r="K89" s="63"/>
      <c r="L89" s="147"/>
      <c r="S89" s="39"/>
      <c r="T89" s="39"/>
      <c r="U89" s="39"/>
      <c r="V89" s="39"/>
      <c r="W89" s="39"/>
      <c r="X89" s="39"/>
      <c r="Y89" s="39"/>
      <c r="Z89" s="39"/>
      <c r="AA89" s="39"/>
      <c r="AB89" s="39"/>
      <c r="AC89" s="39"/>
      <c r="AD89" s="39"/>
      <c r="AE89" s="39"/>
    </row>
    <row r="90" s="2" customFormat="1" ht="24.96" customHeight="1">
      <c r="A90" s="39"/>
      <c r="B90" s="40"/>
      <c r="C90" s="23" t="s">
        <v>177</v>
      </c>
      <c r="D90" s="41"/>
      <c r="E90" s="41"/>
      <c r="F90" s="41"/>
      <c r="G90" s="41"/>
      <c r="H90" s="41"/>
      <c r="I90" s="41"/>
      <c r="J90" s="41"/>
      <c r="K90" s="41"/>
      <c r="L90" s="147"/>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147"/>
      <c r="S91" s="39"/>
      <c r="T91" s="39"/>
      <c r="U91" s="39"/>
      <c r="V91" s="39"/>
      <c r="W91" s="39"/>
      <c r="X91" s="39"/>
      <c r="Y91" s="39"/>
      <c r="Z91" s="39"/>
      <c r="AA91" s="39"/>
      <c r="AB91" s="39"/>
      <c r="AC91" s="39"/>
      <c r="AD91" s="39"/>
      <c r="AE91" s="39"/>
    </row>
    <row r="92" s="2" customFormat="1" ht="12" customHeight="1">
      <c r="A92" s="39"/>
      <c r="B92" s="40"/>
      <c r="C92" s="32" t="s">
        <v>16</v>
      </c>
      <c r="D92" s="41"/>
      <c r="E92" s="41"/>
      <c r="F92" s="41"/>
      <c r="G92" s="41"/>
      <c r="H92" s="41"/>
      <c r="I92" s="41"/>
      <c r="J92" s="41"/>
      <c r="K92" s="41"/>
      <c r="L92" s="147"/>
      <c r="S92" s="39"/>
      <c r="T92" s="39"/>
      <c r="U92" s="39"/>
      <c r="V92" s="39"/>
      <c r="W92" s="39"/>
      <c r="X92" s="39"/>
      <c r="Y92" s="39"/>
      <c r="Z92" s="39"/>
      <c r="AA92" s="39"/>
      <c r="AB92" s="39"/>
      <c r="AC92" s="39"/>
      <c r="AD92" s="39"/>
      <c r="AE92" s="39"/>
    </row>
    <row r="93" s="2" customFormat="1" ht="16.5" customHeight="1">
      <c r="A93" s="39"/>
      <c r="B93" s="40"/>
      <c r="C93" s="41"/>
      <c r="D93" s="41"/>
      <c r="E93" s="171" t="str">
        <f>E7</f>
        <v>Oprava zabezpečovacího zařízení v žst. Kostelec nad Orlicí</v>
      </c>
      <c r="F93" s="32"/>
      <c r="G93" s="32"/>
      <c r="H93" s="32"/>
      <c r="I93" s="41"/>
      <c r="J93" s="41"/>
      <c r="K93" s="41"/>
      <c r="L93" s="147"/>
      <c r="S93" s="39"/>
      <c r="T93" s="39"/>
      <c r="U93" s="39"/>
      <c r="V93" s="39"/>
      <c r="W93" s="39"/>
      <c r="X93" s="39"/>
      <c r="Y93" s="39"/>
      <c r="Z93" s="39"/>
      <c r="AA93" s="39"/>
      <c r="AB93" s="39"/>
      <c r="AC93" s="39"/>
      <c r="AD93" s="39"/>
      <c r="AE93" s="39"/>
    </row>
    <row r="94" s="1" customFormat="1" ht="12" customHeight="1">
      <c r="B94" s="21"/>
      <c r="C94" s="32" t="s">
        <v>151</v>
      </c>
      <c r="D94" s="22"/>
      <c r="E94" s="22"/>
      <c r="F94" s="22"/>
      <c r="G94" s="22"/>
      <c r="H94" s="22"/>
      <c r="I94" s="22"/>
      <c r="J94" s="22"/>
      <c r="K94" s="22"/>
      <c r="L94" s="20"/>
    </row>
    <row r="95" s="1" customFormat="1" ht="16.5" customHeight="1">
      <c r="B95" s="21"/>
      <c r="C95" s="22"/>
      <c r="D95" s="22"/>
      <c r="E95" s="171" t="s">
        <v>152</v>
      </c>
      <c r="F95" s="22"/>
      <c r="G95" s="22"/>
      <c r="H95" s="22"/>
      <c r="I95" s="22"/>
      <c r="J95" s="22"/>
      <c r="K95" s="22"/>
      <c r="L95" s="20"/>
    </row>
    <row r="96" s="1" customFormat="1" ht="12" customHeight="1">
      <c r="B96" s="21"/>
      <c r="C96" s="32" t="s">
        <v>153</v>
      </c>
      <c r="D96" s="22"/>
      <c r="E96" s="22"/>
      <c r="F96" s="22"/>
      <c r="G96" s="22"/>
      <c r="H96" s="22"/>
      <c r="I96" s="22"/>
      <c r="J96" s="22"/>
      <c r="K96" s="22"/>
      <c r="L96" s="20"/>
    </row>
    <row r="97" s="2" customFormat="1" ht="16.5" customHeight="1">
      <c r="A97" s="39"/>
      <c r="B97" s="40"/>
      <c r="C97" s="41"/>
      <c r="D97" s="41"/>
      <c r="E97" s="172" t="s">
        <v>154</v>
      </c>
      <c r="F97" s="41"/>
      <c r="G97" s="41"/>
      <c r="H97" s="41"/>
      <c r="I97" s="41"/>
      <c r="J97" s="41"/>
      <c r="K97" s="41"/>
      <c r="L97" s="147"/>
      <c r="S97" s="39"/>
      <c r="T97" s="39"/>
      <c r="U97" s="39"/>
      <c r="V97" s="39"/>
      <c r="W97" s="39"/>
      <c r="X97" s="39"/>
      <c r="Y97" s="39"/>
      <c r="Z97" s="39"/>
      <c r="AA97" s="39"/>
      <c r="AB97" s="39"/>
      <c r="AC97" s="39"/>
      <c r="AD97" s="39"/>
      <c r="AE97" s="39"/>
    </row>
    <row r="98" s="2" customFormat="1" ht="12" customHeight="1">
      <c r="A98" s="39"/>
      <c r="B98" s="40"/>
      <c r="C98" s="32" t="s">
        <v>155</v>
      </c>
      <c r="D98" s="41"/>
      <c r="E98" s="41"/>
      <c r="F98" s="41"/>
      <c r="G98" s="41"/>
      <c r="H98" s="41"/>
      <c r="I98" s="41"/>
      <c r="J98" s="41"/>
      <c r="K98" s="41"/>
      <c r="L98" s="147"/>
      <c r="S98" s="39"/>
      <c r="T98" s="39"/>
      <c r="U98" s="39"/>
      <c r="V98" s="39"/>
      <c r="W98" s="39"/>
      <c r="X98" s="39"/>
      <c r="Y98" s="39"/>
      <c r="Z98" s="39"/>
      <c r="AA98" s="39"/>
      <c r="AB98" s="39"/>
      <c r="AC98" s="39"/>
      <c r="AD98" s="39"/>
      <c r="AE98" s="39"/>
    </row>
    <row r="99" s="2" customFormat="1" ht="16.5" customHeight="1">
      <c r="A99" s="39"/>
      <c r="B99" s="40"/>
      <c r="C99" s="41"/>
      <c r="D99" s="41"/>
      <c r="E99" s="70" t="str">
        <f>E13</f>
        <v>0001 - Technologie zab. zař.</v>
      </c>
      <c r="F99" s="41"/>
      <c r="G99" s="41"/>
      <c r="H99" s="41"/>
      <c r="I99" s="41"/>
      <c r="J99" s="41"/>
      <c r="K99" s="41"/>
      <c r="L99" s="147"/>
      <c r="S99" s="39"/>
      <c r="T99" s="39"/>
      <c r="U99" s="39"/>
      <c r="V99" s="39"/>
      <c r="W99" s="39"/>
      <c r="X99" s="39"/>
      <c r="Y99" s="39"/>
      <c r="Z99" s="39"/>
      <c r="AA99" s="39"/>
      <c r="AB99" s="39"/>
      <c r="AC99" s="39"/>
      <c r="AD99" s="39"/>
      <c r="AE99" s="39"/>
    </row>
    <row r="100" s="2" customFormat="1" ht="6.96" customHeight="1">
      <c r="A100" s="39"/>
      <c r="B100" s="40"/>
      <c r="C100" s="41"/>
      <c r="D100" s="41"/>
      <c r="E100" s="41"/>
      <c r="F100" s="41"/>
      <c r="G100" s="41"/>
      <c r="H100" s="41"/>
      <c r="I100" s="41"/>
      <c r="J100" s="41"/>
      <c r="K100" s="41"/>
      <c r="L100" s="147"/>
      <c r="S100" s="39"/>
      <c r="T100" s="39"/>
      <c r="U100" s="39"/>
      <c r="V100" s="39"/>
      <c r="W100" s="39"/>
      <c r="X100" s="39"/>
      <c r="Y100" s="39"/>
      <c r="Z100" s="39"/>
      <c r="AA100" s="39"/>
      <c r="AB100" s="39"/>
      <c r="AC100" s="39"/>
      <c r="AD100" s="39"/>
      <c r="AE100" s="39"/>
    </row>
    <row r="101" s="2" customFormat="1" ht="12" customHeight="1">
      <c r="A101" s="39"/>
      <c r="B101" s="40"/>
      <c r="C101" s="32" t="s">
        <v>22</v>
      </c>
      <c r="D101" s="41"/>
      <c r="E101" s="41"/>
      <c r="F101" s="27" t="str">
        <f>F16</f>
        <v>žst. Kostelec nad Orlicí</v>
      </c>
      <c r="G101" s="41"/>
      <c r="H101" s="41"/>
      <c r="I101" s="32" t="s">
        <v>24</v>
      </c>
      <c r="J101" s="73" t="str">
        <f>IF(J16="","",J16)</f>
        <v>27. 1. 2022</v>
      </c>
      <c r="K101" s="41"/>
      <c r="L101" s="147"/>
      <c r="S101" s="39"/>
      <c r="T101" s="39"/>
      <c r="U101" s="39"/>
      <c r="V101" s="39"/>
      <c r="W101" s="39"/>
      <c r="X101" s="39"/>
      <c r="Y101" s="39"/>
      <c r="Z101" s="39"/>
      <c r="AA101" s="39"/>
      <c r="AB101" s="39"/>
      <c r="AC101" s="39"/>
      <c r="AD101" s="39"/>
      <c r="AE101" s="39"/>
    </row>
    <row r="102" s="2" customFormat="1" ht="6.96" customHeight="1">
      <c r="A102" s="39"/>
      <c r="B102" s="40"/>
      <c r="C102" s="41"/>
      <c r="D102" s="41"/>
      <c r="E102" s="41"/>
      <c r="F102" s="41"/>
      <c r="G102" s="41"/>
      <c r="H102" s="41"/>
      <c r="I102" s="41"/>
      <c r="J102" s="41"/>
      <c r="K102" s="41"/>
      <c r="L102" s="147"/>
      <c r="S102" s="39"/>
      <c r="T102" s="39"/>
      <c r="U102" s="39"/>
      <c r="V102" s="39"/>
      <c r="W102" s="39"/>
      <c r="X102" s="39"/>
      <c r="Y102" s="39"/>
      <c r="Z102" s="39"/>
      <c r="AA102" s="39"/>
      <c r="AB102" s="39"/>
      <c r="AC102" s="39"/>
      <c r="AD102" s="39"/>
      <c r="AE102" s="39"/>
    </row>
    <row r="103" s="2" customFormat="1" ht="15.15" customHeight="1">
      <c r="A103" s="39"/>
      <c r="B103" s="40"/>
      <c r="C103" s="32" t="s">
        <v>30</v>
      </c>
      <c r="D103" s="41"/>
      <c r="E103" s="41"/>
      <c r="F103" s="27" t="str">
        <f>E19</f>
        <v>Správa železnic, s.o.</v>
      </c>
      <c r="G103" s="41"/>
      <c r="H103" s="41"/>
      <c r="I103" s="32" t="s">
        <v>38</v>
      </c>
      <c r="J103" s="37" t="str">
        <f>E25</f>
        <v>Signal Projekt,s.r.o.</v>
      </c>
      <c r="K103" s="41"/>
      <c r="L103" s="147"/>
      <c r="S103" s="39"/>
      <c r="T103" s="39"/>
      <c r="U103" s="39"/>
      <c r="V103" s="39"/>
      <c r="W103" s="39"/>
      <c r="X103" s="39"/>
      <c r="Y103" s="39"/>
      <c r="Z103" s="39"/>
      <c r="AA103" s="39"/>
      <c r="AB103" s="39"/>
      <c r="AC103" s="39"/>
      <c r="AD103" s="39"/>
      <c r="AE103" s="39"/>
    </row>
    <row r="104" s="2" customFormat="1" ht="15.15" customHeight="1">
      <c r="A104" s="39"/>
      <c r="B104" s="40"/>
      <c r="C104" s="32" t="s">
        <v>36</v>
      </c>
      <c r="D104" s="41"/>
      <c r="E104" s="41"/>
      <c r="F104" s="27" t="str">
        <f>IF(E22="","",E22)</f>
        <v>Vyplň údaj</v>
      </c>
      <c r="G104" s="41"/>
      <c r="H104" s="41"/>
      <c r="I104" s="32" t="s">
        <v>43</v>
      </c>
      <c r="J104" s="37" t="str">
        <f>E28</f>
        <v>Pavel Pospíšil, Dis.</v>
      </c>
      <c r="K104" s="41"/>
      <c r="L104" s="147"/>
      <c r="S104" s="39"/>
      <c r="T104" s="39"/>
      <c r="U104" s="39"/>
      <c r="V104" s="39"/>
      <c r="W104" s="39"/>
      <c r="X104" s="39"/>
      <c r="Y104" s="39"/>
      <c r="Z104" s="39"/>
      <c r="AA104" s="39"/>
      <c r="AB104" s="39"/>
      <c r="AC104" s="39"/>
      <c r="AD104" s="39"/>
      <c r="AE104" s="39"/>
    </row>
    <row r="105" s="2" customFormat="1" ht="10.32" customHeight="1">
      <c r="A105" s="39"/>
      <c r="B105" s="40"/>
      <c r="C105" s="41"/>
      <c r="D105" s="41"/>
      <c r="E105" s="41"/>
      <c r="F105" s="41"/>
      <c r="G105" s="41"/>
      <c r="H105" s="41"/>
      <c r="I105" s="41"/>
      <c r="J105" s="41"/>
      <c r="K105" s="41"/>
      <c r="L105" s="147"/>
      <c r="S105" s="39"/>
      <c r="T105" s="39"/>
      <c r="U105" s="39"/>
      <c r="V105" s="39"/>
      <c r="W105" s="39"/>
      <c r="X105" s="39"/>
      <c r="Y105" s="39"/>
      <c r="Z105" s="39"/>
      <c r="AA105" s="39"/>
      <c r="AB105" s="39"/>
      <c r="AC105" s="39"/>
      <c r="AD105" s="39"/>
      <c r="AE105" s="39"/>
    </row>
    <row r="106" s="11" customFormat="1" ht="29.28" customHeight="1">
      <c r="A106" s="188"/>
      <c r="B106" s="189"/>
      <c r="C106" s="190" t="s">
        <v>178</v>
      </c>
      <c r="D106" s="191" t="s">
        <v>67</v>
      </c>
      <c r="E106" s="191" t="s">
        <v>63</v>
      </c>
      <c r="F106" s="191" t="s">
        <v>64</v>
      </c>
      <c r="G106" s="191" t="s">
        <v>179</v>
      </c>
      <c r="H106" s="191" t="s">
        <v>180</v>
      </c>
      <c r="I106" s="191" t="s">
        <v>181</v>
      </c>
      <c r="J106" s="191" t="s">
        <v>159</v>
      </c>
      <c r="K106" s="192" t="s">
        <v>182</v>
      </c>
      <c r="L106" s="193"/>
      <c r="M106" s="93" t="s">
        <v>44</v>
      </c>
      <c r="N106" s="94" t="s">
        <v>52</v>
      </c>
      <c r="O106" s="94" t="s">
        <v>183</v>
      </c>
      <c r="P106" s="94" t="s">
        <v>184</v>
      </c>
      <c r="Q106" s="94" t="s">
        <v>185</v>
      </c>
      <c r="R106" s="94" t="s">
        <v>186</v>
      </c>
      <c r="S106" s="94" t="s">
        <v>187</v>
      </c>
      <c r="T106" s="95" t="s">
        <v>188</v>
      </c>
      <c r="U106" s="188"/>
      <c r="V106" s="188"/>
      <c r="W106" s="188"/>
      <c r="X106" s="188"/>
      <c r="Y106" s="188"/>
      <c r="Z106" s="188"/>
      <c r="AA106" s="188"/>
      <c r="AB106" s="188"/>
      <c r="AC106" s="188"/>
      <c r="AD106" s="188"/>
      <c r="AE106" s="188"/>
    </row>
    <row r="107" s="2" customFormat="1" ht="22.8" customHeight="1">
      <c r="A107" s="39"/>
      <c r="B107" s="40"/>
      <c r="C107" s="100" t="s">
        <v>189</v>
      </c>
      <c r="D107" s="41"/>
      <c r="E107" s="41"/>
      <c r="F107" s="41"/>
      <c r="G107" s="41"/>
      <c r="H107" s="41"/>
      <c r="I107" s="41"/>
      <c r="J107" s="194">
        <f>BK107</f>
        <v>0</v>
      </c>
      <c r="K107" s="41"/>
      <c r="L107" s="45"/>
      <c r="M107" s="96"/>
      <c r="N107" s="195"/>
      <c r="O107" s="97"/>
      <c r="P107" s="196">
        <f>P108+P168+P171+P178+P193+P218+P228+P288+P309+P335</f>
        <v>0</v>
      </c>
      <c r="Q107" s="97"/>
      <c r="R107" s="196">
        <f>R108+R168+R171+R178+R193+R218+R228+R288+R309+R335</f>
        <v>0.32000000000000001</v>
      </c>
      <c r="S107" s="97"/>
      <c r="T107" s="197">
        <f>T108+T168+T171+T178+T193+T218+T228+T288+T309+T335</f>
        <v>0</v>
      </c>
      <c r="U107" s="39"/>
      <c r="V107" s="39"/>
      <c r="W107" s="39"/>
      <c r="X107" s="39"/>
      <c r="Y107" s="39"/>
      <c r="Z107" s="39"/>
      <c r="AA107" s="39"/>
      <c r="AB107" s="39"/>
      <c r="AC107" s="39"/>
      <c r="AD107" s="39"/>
      <c r="AE107" s="39"/>
      <c r="AT107" s="17" t="s">
        <v>81</v>
      </c>
      <c r="AU107" s="17" t="s">
        <v>160</v>
      </c>
      <c r="BK107" s="198">
        <f>BK108+BK168+BK171+BK178+BK193+BK218+BK228+BK288+BK309+BK335</f>
        <v>0</v>
      </c>
    </row>
    <row r="108" s="12" customFormat="1" ht="25.92" customHeight="1">
      <c r="A108" s="12"/>
      <c r="B108" s="199"/>
      <c r="C108" s="200"/>
      <c r="D108" s="201" t="s">
        <v>81</v>
      </c>
      <c r="E108" s="202" t="s">
        <v>190</v>
      </c>
      <c r="F108" s="202" t="s">
        <v>191</v>
      </c>
      <c r="G108" s="200"/>
      <c r="H108" s="200"/>
      <c r="I108" s="203"/>
      <c r="J108" s="204">
        <f>BK108</f>
        <v>0</v>
      </c>
      <c r="K108" s="200"/>
      <c r="L108" s="205"/>
      <c r="M108" s="206"/>
      <c r="N108" s="207"/>
      <c r="O108" s="207"/>
      <c r="P108" s="208">
        <f>P109+P146+P159</f>
        <v>0</v>
      </c>
      <c r="Q108" s="207"/>
      <c r="R108" s="208">
        <f>R109+R146+R159</f>
        <v>0</v>
      </c>
      <c r="S108" s="207"/>
      <c r="T108" s="209">
        <f>T109+T146+T159</f>
        <v>0</v>
      </c>
      <c r="U108" s="12"/>
      <c r="V108" s="12"/>
      <c r="W108" s="12"/>
      <c r="X108" s="12"/>
      <c r="Y108" s="12"/>
      <c r="Z108" s="12"/>
      <c r="AA108" s="12"/>
      <c r="AB108" s="12"/>
      <c r="AC108" s="12"/>
      <c r="AD108" s="12"/>
      <c r="AE108" s="12"/>
      <c r="AR108" s="210" t="s">
        <v>89</v>
      </c>
      <c r="AT108" s="211" t="s">
        <v>81</v>
      </c>
      <c r="AU108" s="211" t="s">
        <v>82</v>
      </c>
      <c r="AY108" s="210" t="s">
        <v>192</v>
      </c>
      <c r="BK108" s="212">
        <f>BK109+BK146+BK159</f>
        <v>0</v>
      </c>
    </row>
    <row r="109" s="12" customFormat="1" ht="22.8" customHeight="1">
      <c r="A109" s="12"/>
      <c r="B109" s="199"/>
      <c r="C109" s="200"/>
      <c r="D109" s="201" t="s">
        <v>81</v>
      </c>
      <c r="E109" s="213" t="s">
        <v>193</v>
      </c>
      <c r="F109" s="213" t="s">
        <v>194</v>
      </c>
      <c r="G109" s="200"/>
      <c r="H109" s="200"/>
      <c r="I109" s="203"/>
      <c r="J109" s="214">
        <f>BK109</f>
        <v>0</v>
      </c>
      <c r="K109" s="200"/>
      <c r="L109" s="205"/>
      <c r="M109" s="206"/>
      <c r="N109" s="207"/>
      <c r="O109" s="207"/>
      <c r="P109" s="208">
        <f>SUM(P110:P145)</f>
        <v>0</v>
      </c>
      <c r="Q109" s="207"/>
      <c r="R109" s="208">
        <f>SUM(R110:R145)</f>
        <v>0</v>
      </c>
      <c r="S109" s="207"/>
      <c r="T109" s="209">
        <f>SUM(T110:T145)</f>
        <v>0</v>
      </c>
      <c r="U109" s="12"/>
      <c r="V109" s="12"/>
      <c r="W109" s="12"/>
      <c r="X109" s="12"/>
      <c r="Y109" s="12"/>
      <c r="Z109" s="12"/>
      <c r="AA109" s="12"/>
      <c r="AB109" s="12"/>
      <c r="AC109" s="12"/>
      <c r="AD109" s="12"/>
      <c r="AE109" s="12"/>
      <c r="AR109" s="210" t="s">
        <v>91</v>
      </c>
      <c r="AT109" s="211" t="s">
        <v>81</v>
      </c>
      <c r="AU109" s="211" t="s">
        <v>89</v>
      </c>
      <c r="AY109" s="210" t="s">
        <v>192</v>
      </c>
      <c r="BK109" s="212">
        <f>SUM(BK110:BK145)</f>
        <v>0</v>
      </c>
    </row>
    <row r="110" s="2" customFormat="1" ht="21.75" customHeight="1">
      <c r="A110" s="39"/>
      <c r="B110" s="40"/>
      <c r="C110" s="215" t="s">
        <v>89</v>
      </c>
      <c r="D110" s="215" t="s">
        <v>195</v>
      </c>
      <c r="E110" s="216" t="s">
        <v>196</v>
      </c>
      <c r="F110" s="217" t="s">
        <v>197</v>
      </c>
      <c r="G110" s="218" t="s">
        <v>198</v>
      </c>
      <c r="H110" s="219">
        <v>44</v>
      </c>
      <c r="I110" s="220"/>
      <c r="J110" s="221">
        <f>ROUND(I110*H110,2)</f>
        <v>0</v>
      </c>
      <c r="K110" s="217" t="s">
        <v>199</v>
      </c>
      <c r="L110" s="45"/>
      <c r="M110" s="222" t="s">
        <v>44</v>
      </c>
      <c r="N110" s="223"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200</v>
      </c>
      <c r="AT110" s="226" t="s">
        <v>195</v>
      </c>
      <c r="AU110" s="226" t="s">
        <v>91</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200</v>
      </c>
      <c r="BM110" s="226" t="s">
        <v>201</v>
      </c>
    </row>
    <row r="111" s="2" customFormat="1" ht="21.75" customHeight="1">
      <c r="A111" s="39"/>
      <c r="B111" s="40"/>
      <c r="C111" s="215" t="s">
        <v>91</v>
      </c>
      <c r="D111" s="215" t="s">
        <v>195</v>
      </c>
      <c r="E111" s="216" t="s">
        <v>202</v>
      </c>
      <c r="F111" s="217" t="s">
        <v>203</v>
      </c>
      <c r="G111" s="218" t="s">
        <v>198</v>
      </c>
      <c r="H111" s="219">
        <v>1071</v>
      </c>
      <c r="I111" s="220"/>
      <c r="J111" s="221">
        <f>ROUND(I111*H111,2)</f>
        <v>0</v>
      </c>
      <c r="K111" s="217" t="s">
        <v>199</v>
      </c>
      <c r="L111" s="45"/>
      <c r="M111" s="222" t="s">
        <v>44</v>
      </c>
      <c r="N111" s="223"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200</v>
      </c>
      <c r="AT111" s="226" t="s">
        <v>195</v>
      </c>
      <c r="AU111" s="226" t="s">
        <v>91</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200</v>
      </c>
      <c r="BM111" s="226" t="s">
        <v>204</v>
      </c>
    </row>
    <row r="112" s="2" customFormat="1" ht="21.75" customHeight="1">
      <c r="A112" s="39"/>
      <c r="B112" s="40"/>
      <c r="C112" s="215" t="s">
        <v>99</v>
      </c>
      <c r="D112" s="215" t="s">
        <v>195</v>
      </c>
      <c r="E112" s="216" t="s">
        <v>205</v>
      </c>
      <c r="F112" s="217" t="s">
        <v>206</v>
      </c>
      <c r="G112" s="218" t="s">
        <v>198</v>
      </c>
      <c r="H112" s="219">
        <v>644</v>
      </c>
      <c r="I112" s="220"/>
      <c r="J112" s="221">
        <f>ROUND(I112*H112,2)</f>
        <v>0</v>
      </c>
      <c r="K112" s="217" t="s">
        <v>199</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200</v>
      </c>
      <c r="AT112" s="226" t="s">
        <v>195</v>
      </c>
      <c r="AU112" s="226" t="s">
        <v>91</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200</v>
      </c>
      <c r="BM112" s="226" t="s">
        <v>207</v>
      </c>
    </row>
    <row r="113" s="2" customFormat="1" ht="24.15" customHeight="1">
      <c r="A113" s="39"/>
      <c r="B113" s="40"/>
      <c r="C113" s="215" t="s">
        <v>200</v>
      </c>
      <c r="D113" s="215" t="s">
        <v>195</v>
      </c>
      <c r="E113" s="216" t="s">
        <v>208</v>
      </c>
      <c r="F113" s="217" t="s">
        <v>209</v>
      </c>
      <c r="G113" s="218" t="s">
        <v>210</v>
      </c>
      <c r="H113" s="219">
        <v>26</v>
      </c>
      <c r="I113" s="220"/>
      <c r="J113" s="221">
        <f>ROUND(I113*H113,2)</f>
        <v>0</v>
      </c>
      <c r="K113" s="217" t="s">
        <v>199</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211</v>
      </c>
      <c r="AT113" s="226" t="s">
        <v>195</v>
      </c>
      <c r="AU113" s="226" t="s">
        <v>91</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211</v>
      </c>
      <c r="BM113" s="226" t="s">
        <v>212</v>
      </c>
    </row>
    <row r="114" s="2" customFormat="1" ht="24.15" customHeight="1">
      <c r="A114" s="39"/>
      <c r="B114" s="40"/>
      <c r="C114" s="215" t="s">
        <v>213</v>
      </c>
      <c r="D114" s="215" t="s">
        <v>195</v>
      </c>
      <c r="E114" s="216" t="s">
        <v>214</v>
      </c>
      <c r="F114" s="217" t="s">
        <v>215</v>
      </c>
      <c r="G114" s="218" t="s">
        <v>210</v>
      </c>
      <c r="H114" s="219">
        <v>8</v>
      </c>
      <c r="I114" s="220"/>
      <c r="J114" s="221">
        <f>ROUND(I114*H114,2)</f>
        <v>0</v>
      </c>
      <c r="K114" s="217" t="s">
        <v>199</v>
      </c>
      <c r="L114" s="45"/>
      <c r="M114" s="222" t="s">
        <v>44</v>
      </c>
      <c r="N114" s="223"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211</v>
      </c>
      <c r="AT114" s="226" t="s">
        <v>195</v>
      </c>
      <c r="AU114" s="226" t="s">
        <v>91</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211</v>
      </c>
      <c r="BM114" s="226" t="s">
        <v>216</v>
      </c>
    </row>
    <row r="115" s="2" customFormat="1" ht="16.5" customHeight="1">
      <c r="A115" s="39"/>
      <c r="B115" s="40"/>
      <c r="C115" s="215" t="s">
        <v>217</v>
      </c>
      <c r="D115" s="215" t="s">
        <v>195</v>
      </c>
      <c r="E115" s="216" t="s">
        <v>218</v>
      </c>
      <c r="F115" s="217" t="s">
        <v>219</v>
      </c>
      <c r="G115" s="218" t="s">
        <v>220</v>
      </c>
      <c r="H115" s="219">
        <v>182</v>
      </c>
      <c r="I115" s="220"/>
      <c r="J115" s="221">
        <f>ROUND(I115*H115,2)</f>
        <v>0</v>
      </c>
      <c r="K115" s="217" t="s">
        <v>199</v>
      </c>
      <c r="L115" s="45"/>
      <c r="M115" s="222" t="s">
        <v>44</v>
      </c>
      <c r="N115" s="223"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221</v>
      </c>
      <c r="AT115" s="226" t="s">
        <v>195</v>
      </c>
      <c r="AU115" s="226" t="s">
        <v>91</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221</v>
      </c>
      <c r="BM115" s="226" t="s">
        <v>222</v>
      </c>
    </row>
    <row r="116" s="2" customFormat="1" ht="55.5" customHeight="1">
      <c r="A116" s="39"/>
      <c r="B116" s="40"/>
      <c r="C116" s="215" t="s">
        <v>223</v>
      </c>
      <c r="D116" s="215" t="s">
        <v>195</v>
      </c>
      <c r="E116" s="216" t="s">
        <v>224</v>
      </c>
      <c r="F116" s="217" t="s">
        <v>225</v>
      </c>
      <c r="G116" s="218" t="s">
        <v>198</v>
      </c>
      <c r="H116" s="219">
        <v>2352</v>
      </c>
      <c r="I116" s="220"/>
      <c r="J116" s="221">
        <f>ROUND(I116*H116,2)</f>
        <v>0</v>
      </c>
      <c r="K116" s="217" t="s">
        <v>199</v>
      </c>
      <c r="L116" s="45"/>
      <c r="M116" s="222" t="s">
        <v>44</v>
      </c>
      <c r="N116" s="223"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200</v>
      </c>
      <c r="AT116" s="226" t="s">
        <v>195</v>
      </c>
      <c r="AU116" s="226" t="s">
        <v>91</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200</v>
      </c>
      <c r="BM116" s="226" t="s">
        <v>226</v>
      </c>
    </row>
    <row r="117" s="2" customFormat="1" ht="55.5" customHeight="1">
      <c r="A117" s="39"/>
      <c r="B117" s="40"/>
      <c r="C117" s="215" t="s">
        <v>227</v>
      </c>
      <c r="D117" s="215" t="s">
        <v>195</v>
      </c>
      <c r="E117" s="216" t="s">
        <v>228</v>
      </c>
      <c r="F117" s="217" t="s">
        <v>229</v>
      </c>
      <c r="G117" s="218" t="s">
        <v>198</v>
      </c>
      <c r="H117" s="219">
        <v>1696</v>
      </c>
      <c r="I117" s="220"/>
      <c r="J117" s="221">
        <f>ROUND(I117*H117,2)</f>
        <v>0</v>
      </c>
      <c r="K117" s="217" t="s">
        <v>199</v>
      </c>
      <c r="L117" s="45"/>
      <c r="M117" s="222" t="s">
        <v>44</v>
      </c>
      <c r="N117" s="223"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200</v>
      </c>
      <c r="AT117" s="226" t="s">
        <v>195</v>
      </c>
      <c r="AU117" s="226" t="s">
        <v>91</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200</v>
      </c>
      <c r="BM117" s="226" t="s">
        <v>230</v>
      </c>
    </row>
    <row r="118" s="2" customFormat="1" ht="55.5" customHeight="1">
      <c r="A118" s="39"/>
      <c r="B118" s="40"/>
      <c r="C118" s="215" t="s">
        <v>231</v>
      </c>
      <c r="D118" s="215" t="s">
        <v>195</v>
      </c>
      <c r="E118" s="216" t="s">
        <v>232</v>
      </c>
      <c r="F118" s="217" t="s">
        <v>233</v>
      </c>
      <c r="G118" s="218" t="s">
        <v>198</v>
      </c>
      <c r="H118" s="219">
        <v>1095</v>
      </c>
      <c r="I118" s="220"/>
      <c r="J118" s="221">
        <f>ROUND(I118*H118,2)</f>
        <v>0</v>
      </c>
      <c r="K118" s="217" t="s">
        <v>199</v>
      </c>
      <c r="L118" s="45"/>
      <c r="M118" s="222" t="s">
        <v>44</v>
      </c>
      <c r="N118" s="223" t="s">
        <v>53</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200</v>
      </c>
      <c r="AT118" s="226" t="s">
        <v>195</v>
      </c>
      <c r="AU118" s="226" t="s">
        <v>91</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200</v>
      </c>
      <c r="BM118" s="226" t="s">
        <v>234</v>
      </c>
    </row>
    <row r="119" s="2" customFormat="1" ht="49.05" customHeight="1">
      <c r="A119" s="39"/>
      <c r="B119" s="40"/>
      <c r="C119" s="215" t="s">
        <v>235</v>
      </c>
      <c r="D119" s="215" t="s">
        <v>195</v>
      </c>
      <c r="E119" s="216" t="s">
        <v>236</v>
      </c>
      <c r="F119" s="217" t="s">
        <v>237</v>
      </c>
      <c r="G119" s="218" t="s">
        <v>220</v>
      </c>
      <c r="H119" s="219">
        <v>26</v>
      </c>
      <c r="I119" s="220"/>
      <c r="J119" s="221">
        <f>ROUND(I119*H119,2)</f>
        <v>0</v>
      </c>
      <c r="K119" s="217" t="s">
        <v>199</v>
      </c>
      <c r="L119" s="45"/>
      <c r="M119" s="222" t="s">
        <v>44</v>
      </c>
      <c r="N119" s="223"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221</v>
      </c>
      <c r="AT119" s="226" t="s">
        <v>195</v>
      </c>
      <c r="AU119" s="226" t="s">
        <v>91</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221</v>
      </c>
      <c r="BM119" s="226" t="s">
        <v>238</v>
      </c>
    </row>
    <row r="120" s="2" customFormat="1" ht="49.05" customHeight="1">
      <c r="A120" s="39"/>
      <c r="B120" s="40"/>
      <c r="C120" s="215" t="s">
        <v>239</v>
      </c>
      <c r="D120" s="215" t="s">
        <v>195</v>
      </c>
      <c r="E120" s="216" t="s">
        <v>240</v>
      </c>
      <c r="F120" s="217" t="s">
        <v>241</v>
      </c>
      <c r="G120" s="218" t="s">
        <v>220</v>
      </c>
      <c r="H120" s="219">
        <v>6</v>
      </c>
      <c r="I120" s="220"/>
      <c r="J120" s="221">
        <f>ROUND(I120*H120,2)</f>
        <v>0</v>
      </c>
      <c r="K120" s="217" t="s">
        <v>199</v>
      </c>
      <c r="L120" s="45"/>
      <c r="M120" s="222" t="s">
        <v>44</v>
      </c>
      <c r="N120" s="223"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221</v>
      </c>
      <c r="AT120" s="226" t="s">
        <v>195</v>
      </c>
      <c r="AU120" s="226" t="s">
        <v>91</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221</v>
      </c>
      <c r="BM120" s="226" t="s">
        <v>242</v>
      </c>
    </row>
    <row r="121" s="2" customFormat="1" ht="49.05" customHeight="1">
      <c r="A121" s="39"/>
      <c r="B121" s="40"/>
      <c r="C121" s="215" t="s">
        <v>243</v>
      </c>
      <c r="D121" s="215" t="s">
        <v>195</v>
      </c>
      <c r="E121" s="216" t="s">
        <v>244</v>
      </c>
      <c r="F121" s="217" t="s">
        <v>245</v>
      </c>
      <c r="G121" s="218" t="s">
        <v>220</v>
      </c>
      <c r="H121" s="219">
        <v>24</v>
      </c>
      <c r="I121" s="220"/>
      <c r="J121" s="221">
        <f>ROUND(I121*H121,2)</f>
        <v>0</v>
      </c>
      <c r="K121" s="217" t="s">
        <v>199</v>
      </c>
      <c r="L121" s="45"/>
      <c r="M121" s="222" t="s">
        <v>44</v>
      </c>
      <c r="N121" s="223"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221</v>
      </c>
      <c r="AT121" s="226" t="s">
        <v>195</v>
      </c>
      <c r="AU121" s="226" t="s">
        <v>91</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221</v>
      </c>
      <c r="BM121" s="226" t="s">
        <v>246</v>
      </c>
    </row>
    <row r="122" s="2" customFormat="1" ht="49.05" customHeight="1">
      <c r="A122" s="39"/>
      <c r="B122" s="40"/>
      <c r="C122" s="215" t="s">
        <v>247</v>
      </c>
      <c r="D122" s="215" t="s">
        <v>195</v>
      </c>
      <c r="E122" s="216" t="s">
        <v>248</v>
      </c>
      <c r="F122" s="217" t="s">
        <v>249</v>
      </c>
      <c r="G122" s="218" t="s">
        <v>220</v>
      </c>
      <c r="H122" s="219">
        <v>18</v>
      </c>
      <c r="I122" s="220"/>
      <c r="J122" s="221">
        <f>ROUND(I122*H122,2)</f>
        <v>0</v>
      </c>
      <c r="K122" s="217" t="s">
        <v>199</v>
      </c>
      <c r="L122" s="45"/>
      <c r="M122" s="222" t="s">
        <v>44</v>
      </c>
      <c r="N122" s="223"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221</v>
      </c>
      <c r="AT122" s="226" t="s">
        <v>195</v>
      </c>
      <c r="AU122" s="226" t="s">
        <v>91</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221</v>
      </c>
      <c r="BM122" s="226" t="s">
        <v>250</v>
      </c>
    </row>
    <row r="123" s="2" customFormat="1" ht="49.05" customHeight="1">
      <c r="A123" s="39"/>
      <c r="B123" s="40"/>
      <c r="C123" s="215" t="s">
        <v>251</v>
      </c>
      <c r="D123" s="215" t="s">
        <v>195</v>
      </c>
      <c r="E123" s="216" t="s">
        <v>252</v>
      </c>
      <c r="F123" s="217" t="s">
        <v>253</v>
      </c>
      <c r="G123" s="218" t="s">
        <v>220</v>
      </c>
      <c r="H123" s="219">
        <v>12</v>
      </c>
      <c r="I123" s="220"/>
      <c r="J123" s="221">
        <f>ROUND(I123*H123,2)</f>
        <v>0</v>
      </c>
      <c r="K123" s="217" t="s">
        <v>199</v>
      </c>
      <c r="L123" s="45"/>
      <c r="M123" s="222" t="s">
        <v>44</v>
      </c>
      <c r="N123" s="223"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221</v>
      </c>
      <c r="AT123" s="226" t="s">
        <v>195</v>
      </c>
      <c r="AU123" s="226" t="s">
        <v>91</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221</v>
      </c>
      <c r="BM123" s="226" t="s">
        <v>254</v>
      </c>
    </row>
    <row r="124" s="2" customFormat="1" ht="49.05" customHeight="1">
      <c r="A124" s="39"/>
      <c r="B124" s="40"/>
      <c r="C124" s="215" t="s">
        <v>8</v>
      </c>
      <c r="D124" s="215" t="s">
        <v>195</v>
      </c>
      <c r="E124" s="216" t="s">
        <v>255</v>
      </c>
      <c r="F124" s="217" t="s">
        <v>256</v>
      </c>
      <c r="G124" s="218" t="s">
        <v>220</v>
      </c>
      <c r="H124" s="219">
        <v>4</v>
      </c>
      <c r="I124" s="220"/>
      <c r="J124" s="221">
        <f>ROUND(I124*H124,2)</f>
        <v>0</v>
      </c>
      <c r="K124" s="217" t="s">
        <v>199</v>
      </c>
      <c r="L124" s="45"/>
      <c r="M124" s="222" t="s">
        <v>44</v>
      </c>
      <c r="N124" s="223"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221</v>
      </c>
      <c r="AT124" s="226" t="s">
        <v>195</v>
      </c>
      <c r="AU124" s="226" t="s">
        <v>91</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221</v>
      </c>
      <c r="BM124" s="226" t="s">
        <v>257</v>
      </c>
    </row>
    <row r="125" s="2" customFormat="1" ht="49.05" customHeight="1">
      <c r="A125" s="39"/>
      <c r="B125" s="40"/>
      <c r="C125" s="215" t="s">
        <v>211</v>
      </c>
      <c r="D125" s="215" t="s">
        <v>195</v>
      </c>
      <c r="E125" s="216" t="s">
        <v>258</v>
      </c>
      <c r="F125" s="217" t="s">
        <v>259</v>
      </c>
      <c r="G125" s="218" t="s">
        <v>220</v>
      </c>
      <c r="H125" s="219">
        <v>6</v>
      </c>
      <c r="I125" s="220"/>
      <c r="J125" s="221">
        <f>ROUND(I125*H125,2)</f>
        <v>0</v>
      </c>
      <c r="K125" s="217" t="s">
        <v>199</v>
      </c>
      <c r="L125" s="45"/>
      <c r="M125" s="222" t="s">
        <v>44</v>
      </c>
      <c r="N125" s="223"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221</v>
      </c>
      <c r="AT125" s="226" t="s">
        <v>195</v>
      </c>
      <c r="AU125" s="226" t="s">
        <v>91</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221</v>
      </c>
      <c r="BM125" s="226" t="s">
        <v>260</v>
      </c>
    </row>
    <row r="126" s="2" customFormat="1" ht="37.8" customHeight="1">
      <c r="A126" s="39"/>
      <c r="B126" s="40"/>
      <c r="C126" s="215" t="s">
        <v>261</v>
      </c>
      <c r="D126" s="215" t="s">
        <v>195</v>
      </c>
      <c r="E126" s="216" t="s">
        <v>262</v>
      </c>
      <c r="F126" s="217" t="s">
        <v>263</v>
      </c>
      <c r="G126" s="218" t="s">
        <v>220</v>
      </c>
      <c r="H126" s="219">
        <v>2</v>
      </c>
      <c r="I126" s="220"/>
      <c r="J126" s="221">
        <f>ROUND(I126*H126,2)</f>
        <v>0</v>
      </c>
      <c r="K126" s="217" t="s">
        <v>199</v>
      </c>
      <c r="L126" s="45"/>
      <c r="M126" s="222" t="s">
        <v>44</v>
      </c>
      <c r="N126" s="223"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200</v>
      </c>
      <c r="AT126" s="226" t="s">
        <v>195</v>
      </c>
      <c r="AU126" s="226" t="s">
        <v>91</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200</v>
      </c>
      <c r="BM126" s="226" t="s">
        <v>264</v>
      </c>
    </row>
    <row r="127" s="2" customFormat="1" ht="21.75" customHeight="1">
      <c r="A127" s="39"/>
      <c r="B127" s="40"/>
      <c r="C127" s="228" t="s">
        <v>265</v>
      </c>
      <c r="D127" s="228" t="s">
        <v>266</v>
      </c>
      <c r="E127" s="229" t="s">
        <v>267</v>
      </c>
      <c r="F127" s="230" t="s">
        <v>268</v>
      </c>
      <c r="G127" s="231" t="s">
        <v>198</v>
      </c>
      <c r="H127" s="232">
        <v>10</v>
      </c>
      <c r="I127" s="233"/>
      <c r="J127" s="234">
        <f>ROUND(I127*H127,2)</f>
        <v>0</v>
      </c>
      <c r="K127" s="230" t="s">
        <v>199</v>
      </c>
      <c r="L127" s="235"/>
      <c r="M127" s="236" t="s">
        <v>44</v>
      </c>
      <c r="N127" s="237"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269</v>
      </c>
      <c r="AT127" s="226" t="s">
        <v>266</v>
      </c>
      <c r="AU127" s="226" t="s">
        <v>91</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270</v>
      </c>
      <c r="BM127" s="226" t="s">
        <v>271</v>
      </c>
    </row>
    <row r="128" s="2" customFormat="1" ht="16.5" customHeight="1">
      <c r="A128" s="39"/>
      <c r="B128" s="40"/>
      <c r="C128" s="228" t="s">
        <v>272</v>
      </c>
      <c r="D128" s="228" t="s">
        <v>266</v>
      </c>
      <c r="E128" s="229" t="s">
        <v>273</v>
      </c>
      <c r="F128" s="230" t="s">
        <v>274</v>
      </c>
      <c r="G128" s="231" t="s">
        <v>220</v>
      </c>
      <c r="H128" s="232">
        <v>2</v>
      </c>
      <c r="I128" s="233"/>
      <c r="J128" s="234">
        <f>ROUND(I128*H128,2)</f>
        <v>0</v>
      </c>
      <c r="K128" s="230" t="s">
        <v>199</v>
      </c>
      <c r="L128" s="235"/>
      <c r="M128" s="236" t="s">
        <v>44</v>
      </c>
      <c r="N128" s="237"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275</v>
      </c>
      <c r="AT128" s="226" t="s">
        <v>266</v>
      </c>
      <c r="AU128" s="226" t="s">
        <v>91</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275</v>
      </c>
      <c r="BM128" s="226" t="s">
        <v>276</v>
      </c>
    </row>
    <row r="129" s="2" customFormat="1" ht="21.75" customHeight="1">
      <c r="A129" s="39"/>
      <c r="B129" s="40"/>
      <c r="C129" s="228" t="s">
        <v>277</v>
      </c>
      <c r="D129" s="228" t="s">
        <v>266</v>
      </c>
      <c r="E129" s="229" t="s">
        <v>278</v>
      </c>
      <c r="F129" s="230" t="s">
        <v>279</v>
      </c>
      <c r="G129" s="231" t="s">
        <v>198</v>
      </c>
      <c r="H129" s="232">
        <v>173</v>
      </c>
      <c r="I129" s="233"/>
      <c r="J129" s="234">
        <f>ROUND(I129*H129,2)</f>
        <v>0</v>
      </c>
      <c r="K129" s="230" t="s">
        <v>199</v>
      </c>
      <c r="L129" s="235"/>
      <c r="M129" s="236" t="s">
        <v>44</v>
      </c>
      <c r="N129" s="237"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269</v>
      </c>
      <c r="AT129" s="226" t="s">
        <v>266</v>
      </c>
      <c r="AU129" s="226" t="s">
        <v>91</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270</v>
      </c>
      <c r="BM129" s="226" t="s">
        <v>280</v>
      </c>
    </row>
    <row r="130" s="2" customFormat="1" ht="16.5" customHeight="1">
      <c r="A130" s="39"/>
      <c r="B130" s="40"/>
      <c r="C130" s="228" t="s">
        <v>7</v>
      </c>
      <c r="D130" s="228" t="s">
        <v>266</v>
      </c>
      <c r="E130" s="229" t="s">
        <v>281</v>
      </c>
      <c r="F130" s="230" t="s">
        <v>282</v>
      </c>
      <c r="G130" s="231" t="s">
        <v>198</v>
      </c>
      <c r="H130" s="232">
        <v>10</v>
      </c>
      <c r="I130" s="233"/>
      <c r="J130" s="234">
        <f>ROUND(I130*H130,2)</f>
        <v>0</v>
      </c>
      <c r="K130" s="230" t="s">
        <v>199</v>
      </c>
      <c r="L130" s="235"/>
      <c r="M130" s="236" t="s">
        <v>44</v>
      </c>
      <c r="N130" s="237"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269</v>
      </c>
      <c r="AT130" s="226" t="s">
        <v>266</v>
      </c>
      <c r="AU130" s="226" t="s">
        <v>91</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270</v>
      </c>
      <c r="BM130" s="226" t="s">
        <v>283</v>
      </c>
    </row>
    <row r="131" s="2" customFormat="1" ht="21.75" customHeight="1">
      <c r="A131" s="39"/>
      <c r="B131" s="40"/>
      <c r="C131" s="228" t="s">
        <v>284</v>
      </c>
      <c r="D131" s="228" t="s">
        <v>266</v>
      </c>
      <c r="E131" s="229" t="s">
        <v>285</v>
      </c>
      <c r="F131" s="230" t="s">
        <v>286</v>
      </c>
      <c r="G131" s="231" t="s">
        <v>198</v>
      </c>
      <c r="H131" s="232">
        <v>78</v>
      </c>
      <c r="I131" s="233"/>
      <c r="J131" s="234">
        <f>ROUND(I131*H131,2)</f>
        <v>0</v>
      </c>
      <c r="K131" s="230" t="s">
        <v>199</v>
      </c>
      <c r="L131" s="235"/>
      <c r="M131" s="236" t="s">
        <v>44</v>
      </c>
      <c r="N131" s="237" t="s">
        <v>53</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269</v>
      </c>
      <c r="AT131" s="226" t="s">
        <v>266</v>
      </c>
      <c r="AU131" s="226" t="s">
        <v>91</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270</v>
      </c>
      <c r="BM131" s="226" t="s">
        <v>287</v>
      </c>
    </row>
    <row r="132" s="2" customFormat="1" ht="21.75" customHeight="1">
      <c r="A132" s="39"/>
      <c r="B132" s="40"/>
      <c r="C132" s="228" t="s">
        <v>288</v>
      </c>
      <c r="D132" s="228" t="s">
        <v>266</v>
      </c>
      <c r="E132" s="229" t="s">
        <v>289</v>
      </c>
      <c r="F132" s="230" t="s">
        <v>290</v>
      </c>
      <c r="G132" s="231" t="s">
        <v>198</v>
      </c>
      <c r="H132" s="232">
        <v>66</v>
      </c>
      <c r="I132" s="233"/>
      <c r="J132" s="234">
        <f>ROUND(I132*H132,2)</f>
        <v>0</v>
      </c>
      <c r="K132" s="230" t="s">
        <v>199</v>
      </c>
      <c r="L132" s="235"/>
      <c r="M132" s="236" t="s">
        <v>44</v>
      </c>
      <c r="N132" s="237"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269</v>
      </c>
      <c r="AT132" s="226" t="s">
        <v>266</v>
      </c>
      <c r="AU132" s="226" t="s">
        <v>91</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270</v>
      </c>
      <c r="BM132" s="226" t="s">
        <v>291</v>
      </c>
    </row>
    <row r="133" s="2" customFormat="1" ht="21.75" customHeight="1">
      <c r="A133" s="39"/>
      <c r="B133" s="40"/>
      <c r="C133" s="228" t="s">
        <v>292</v>
      </c>
      <c r="D133" s="228" t="s">
        <v>266</v>
      </c>
      <c r="E133" s="229" t="s">
        <v>293</v>
      </c>
      <c r="F133" s="230" t="s">
        <v>294</v>
      </c>
      <c r="G133" s="231" t="s">
        <v>198</v>
      </c>
      <c r="H133" s="232">
        <v>48</v>
      </c>
      <c r="I133" s="233"/>
      <c r="J133" s="234">
        <f>ROUND(I133*H133,2)</f>
        <v>0</v>
      </c>
      <c r="K133" s="230" t="s">
        <v>199</v>
      </c>
      <c r="L133" s="235"/>
      <c r="M133" s="236" t="s">
        <v>44</v>
      </c>
      <c r="N133" s="237" t="s">
        <v>53</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269</v>
      </c>
      <c r="AT133" s="226" t="s">
        <v>266</v>
      </c>
      <c r="AU133" s="226" t="s">
        <v>91</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270</v>
      </c>
      <c r="BM133" s="226" t="s">
        <v>295</v>
      </c>
    </row>
    <row r="134" s="2" customFormat="1" ht="16.5" customHeight="1">
      <c r="A134" s="39"/>
      <c r="B134" s="40"/>
      <c r="C134" s="228" t="s">
        <v>296</v>
      </c>
      <c r="D134" s="228" t="s">
        <v>266</v>
      </c>
      <c r="E134" s="229" t="s">
        <v>297</v>
      </c>
      <c r="F134" s="230" t="s">
        <v>298</v>
      </c>
      <c r="G134" s="231" t="s">
        <v>198</v>
      </c>
      <c r="H134" s="232">
        <v>250</v>
      </c>
      <c r="I134" s="233"/>
      <c r="J134" s="234">
        <f>ROUND(I134*H134,2)</f>
        <v>0</v>
      </c>
      <c r="K134" s="230" t="s">
        <v>199</v>
      </c>
      <c r="L134" s="235"/>
      <c r="M134" s="236" t="s">
        <v>44</v>
      </c>
      <c r="N134" s="237" t="s">
        <v>53</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269</v>
      </c>
      <c r="AT134" s="226" t="s">
        <v>266</v>
      </c>
      <c r="AU134" s="226" t="s">
        <v>91</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270</v>
      </c>
      <c r="BM134" s="226" t="s">
        <v>299</v>
      </c>
    </row>
    <row r="135" s="2" customFormat="1" ht="16.5" customHeight="1">
      <c r="A135" s="39"/>
      <c r="B135" s="40"/>
      <c r="C135" s="228" t="s">
        <v>300</v>
      </c>
      <c r="D135" s="228" t="s">
        <v>266</v>
      </c>
      <c r="E135" s="229" t="s">
        <v>301</v>
      </c>
      <c r="F135" s="230" t="s">
        <v>302</v>
      </c>
      <c r="G135" s="231" t="s">
        <v>198</v>
      </c>
      <c r="H135" s="232">
        <v>125</v>
      </c>
      <c r="I135" s="233"/>
      <c r="J135" s="234">
        <f>ROUND(I135*H135,2)</f>
        <v>0</v>
      </c>
      <c r="K135" s="230" t="s">
        <v>199</v>
      </c>
      <c r="L135" s="235"/>
      <c r="M135" s="236" t="s">
        <v>44</v>
      </c>
      <c r="N135" s="237"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269</v>
      </c>
      <c r="AT135" s="226" t="s">
        <v>266</v>
      </c>
      <c r="AU135" s="226" t="s">
        <v>91</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270</v>
      </c>
      <c r="BM135" s="226" t="s">
        <v>303</v>
      </c>
    </row>
    <row r="136" s="2" customFormat="1" ht="16.5" customHeight="1">
      <c r="A136" s="39"/>
      <c r="B136" s="40"/>
      <c r="C136" s="228" t="s">
        <v>304</v>
      </c>
      <c r="D136" s="228" t="s">
        <v>266</v>
      </c>
      <c r="E136" s="229" t="s">
        <v>305</v>
      </c>
      <c r="F136" s="230" t="s">
        <v>306</v>
      </c>
      <c r="G136" s="231" t="s">
        <v>198</v>
      </c>
      <c r="H136" s="232">
        <v>44</v>
      </c>
      <c r="I136" s="233"/>
      <c r="J136" s="234">
        <f>ROUND(I136*H136,2)</f>
        <v>0</v>
      </c>
      <c r="K136" s="230" t="s">
        <v>199</v>
      </c>
      <c r="L136" s="235"/>
      <c r="M136" s="236" t="s">
        <v>44</v>
      </c>
      <c r="N136" s="237" t="s">
        <v>53</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269</v>
      </c>
      <c r="AT136" s="226" t="s">
        <v>266</v>
      </c>
      <c r="AU136" s="226" t="s">
        <v>91</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270</v>
      </c>
      <c r="BM136" s="226" t="s">
        <v>307</v>
      </c>
    </row>
    <row r="137" s="2" customFormat="1" ht="16.5" customHeight="1">
      <c r="A137" s="39"/>
      <c r="B137" s="40"/>
      <c r="C137" s="228" t="s">
        <v>308</v>
      </c>
      <c r="D137" s="228" t="s">
        <v>266</v>
      </c>
      <c r="E137" s="229" t="s">
        <v>309</v>
      </c>
      <c r="F137" s="230" t="s">
        <v>310</v>
      </c>
      <c r="G137" s="231" t="s">
        <v>198</v>
      </c>
      <c r="H137" s="232">
        <v>24</v>
      </c>
      <c r="I137" s="233"/>
      <c r="J137" s="234">
        <f>ROUND(I137*H137,2)</f>
        <v>0</v>
      </c>
      <c r="K137" s="230" t="s">
        <v>199</v>
      </c>
      <c r="L137" s="235"/>
      <c r="M137" s="236" t="s">
        <v>44</v>
      </c>
      <c r="N137" s="237" t="s">
        <v>53</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269</v>
      </c>
      <c r="AT137" s="226" t="s">
        <v>266</v>
      </c>
      <c r="AU137" s="226" t="s">
        <v>91</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270</v>
      </c>
      <c r="BM137" s="226" t="s">
        <v>311</v>
      </c>
    </row>
    <row r="138" s="2" customFormat="1" ht="21.75" customHeight="1">
      <c r="A138" s="39"/>
      <c r="B138" s="40"/>
      <c r="C138" s="228" t="s">
        <v>312</v>
      </c>
      <c r="D138" s="228" t="s">
        <v>266</v>
      </c>
      <c r="E138" s="229" t="s">
        <v>313</v>
      </c>
      <c r="F138" s="230" t="s">
        <v>314</v>
      </c>
      <c r="G138" s="231" t="s">
        <v>198</v>
      </c>
      <c r="H138" s="232">
        <v>243</v>
      </c>
      <c r="I138" s="233"/>
      <c r="J138" s="234">
        <f>ROUND(I138*H138,2)</f>
        <v>0</v>
      </c>
      <c r="K138" s="230" t="s">
        <v>199</v>
      </c>
      <c r="L138" s="235"/>
      <c r="M138" s="236" t="s">
        <v>44</v>
      </c>
      <c r="N138" s="237"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269</v>
      </c>
      <c r="AT138" s="226" t="s">
        <v>266</v>
      </c>
      <c r="AU138" s="226" t="s">
        <v>91</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270</v>
      </c>
      <c r="BM138" s="226" t="s">
        <v>315</v>
      </c>
    </row>
    <row r="139" s="2" customFormat="1" ht="21.75" customHeight="1">
      <c r="A139" s="39"/>
      <c r="B139" s="40"/>
      <c r="C139" s="228" t="s">
        <v>316</v>
      </c>
      <c r="D139" s="228" t="s">
        <v>266</v>
      </c>
      <c r="E139" s="229" t="s">
        <v>317</v>
      </c>
      <c r="F139" s="230" t="s">
        <v>318</v>
      </c>
      <c r="G139" s="231" t="s">
        <v>198</v>
      </c>
      <c r="H139" s="232">
        <v>158</v>
      </c>
      <c r="I139" s="233"/>
      <c r="J139" s="234">
        <f>ROUND(I139*H139,2)</f>
        <v>0</v>
      </c>
      <c r="K139" s="230" t="s">
        <v>199</v>
      </c>
      <c r="L139" s="235"/>
      <c r="M139" s="236" t="s">
        <v>44</v>
      </c>
      <c r="N139" s="237" t="s">
        <v>53</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269</v>
      </c>
      <c r="AT139" s="226" t="s">
        <v>266</v>
      </c>
      <c r="AU139" s="226" t="s">
        <v>91</v>
      </c>
      <c r="AY139" s="17" t="s">
        <v>192</v>
      </c>
      <c r="BE139" s="227">
        <f>IF(N139="základní",J139,0)</f>
        <v>0</v>
      </c>
      <c r="BF139" s="227">
        <f>IF(N139="snížená",J139,0)</f>
        <v>0</v>
      </c>
      <c r="BG139" s="227">
        <f>IF(N139="zákl. přenesená",J139,0)</f>
        <v>0</v>
      </c>
      <c r="BH139" s="227">
        <f>IF(N139="sníž. přenesená",J139,0)</f>
        <v>0</v>
      </c>
      <c r="BI139" s="227">
        <f>IF(N139="nulová",J139,0)</f>
        <v>0</v>
      </c>
      <c r="BJ139" s="17" t="s">
        <v>89</v>
      </c>
      <c r="BK139" s="227">
        <f>ROUND(I139*H139,2)</f>
        <v>0</v>
      </c>
      <c r="BL139" s="17" t="s">
        <v>270</v>
      </c>
      <c r="BM139" s="226" t="s">
        <v>319</v>
      </c>
    </row>
    <row r="140" s="2" customFormat="1" ht="21.75" customHeight="1">
      <c r="A140" s="39"/>
      <c r="B140" s="40"/>
      <c r="C140" s="228" t="s">
        <v>320</v>
      </c>
      <c r="D140" s="228" t="s">
        <v>266</v>
      </c>
      <c r="E140" s="229" t="s">
        <v>321</v>
      </c>
      <c r="F140" s="230" t="s">
        <v>322</v>
      </c>
      <c r="G140" s="231" t="s">
        <v>198</v>
      </c>
      <c r="H140" s="232">
        <v>1941</v>
      </c>
      <c r="I140" s="233"/>
      <c r="J140" s="234">
        <f>ROUND(I140*H140,2)</f>
        <v>0</v>
      </c>
      <c r="K140" s="230" t="s">
        <v>199</v>
      </c>
      <c r="L140" s="235"/>
      <c r="M140" s="236" t="s">
        <v>44</v>
      </c>
      <c r="N140" s="237" t="s">
        <v>53</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269</v>
      </c>
      <c r="AT140" s="226" t="s">
        <v>266</v>
      </c>
      <c r="AU140" s="226" t="s">
        <v>91</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270</v>
      </c>
      <c r="BM140" s="226" t="s">
        <v>323</v>
      </c>
    </row>
    <row r="141" s="2" customFormat="1" ht="21.75" customHeight="1">
      <c r="A141" s="39"/>
      <c r="B141" s="40"/>
      <c r="C141" s="228" t="s">
        <v>324</v>
      </c>
      <c r="D141" s="228" t="s">
        <v>266</v>
      </c>
      <c r="E141" s="229" t="s">
        <v>325</v>
      </c>
      <c r="F141" s="230" t="s">
        <v>326</v>
      </c>
      <c r="G141" s="231" t="s">
        <v>198</v>
      </c>
      <c r="H141" s="232">
        <v>1350</v>
      </c>
      <c r="I141" s="233"/>
      <c r="J141" s="234">
        <f>ROUND(I141*H141,2)</f>
        <v>0</v>
      </c>
      <c r="K141" s="230" t="s">
        <v>199</v>
      </c>
      <c r="L141" s="235"/>
      <c r="M141" s="236" t="s">
        <v>44</v>
      </c>
      <c r="N141" s="237"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269</v>
      </c>
      <c r="AT141" s="226" t="s">
        <v>266</v>
      </c>
      <c r="AU141" s="226" t="s">
        <v>91</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270</v>
      </c>
      <c r="BM141" s="226" t="s">
        <v>327</v>
      </c>
    </row>
    <row r="142" s="2" customFormat="1" ht="21.75" customHeight="1">
      <c r="A142" s="39"/>
      <c r="B142" s="40"/>
      <c r="C142" s="228" t="s">
        <v>328</v>
      </c>
      <c r="D142" s="228" t="s">
        <v>266</v>
      </c>
      <c r="E142" s="229" t="s">
        <v>329</v>
      </c>
      <c r="F142" s="230" t="s">
        <v>330</v>
      </c>
      <c r="G142" s="231" t="s">
        <v>198</v>
      </c>
      <c r="H142" s="232">
        <v>346</v>
      </c>
      <c r="I142" s="233"/>
      <c r="J142" s="234">
        <f>ROUND(I142*H142,2)</f>
        <v>0</v>
      </c>
      <c r="K142" s="230" t="s">
        <v>199</v>
      </c>
      <c r="L142" s="235"/>
      <c r="M142" s="236" t="s">
        <v>44</v>
      </c>
      <c r="N142" s="237" t="s">
        <v>53</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269</v>
      </c>
      <c r="AT142" s="226" t="s">
        <v>266</v>
      </c>
      <c r="AU142" s="226" t="s">
        <v>91</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270</v>
      </c>
      <c r="BM142" s="226" t="s">
        <v>331</v>
      </c>
    </row>
    <row r="143" s="2" customFormat="1" ht="21.75" customHeight="1">
      <c r="A143" s="39"/>
      <c r="B143" s="40"/>
      <c r="C143" s="228" t="s">
        <v>332</v>
      </c>
      <c r="D143" s="228" t="s">
        <v>266</v>
      </c>
      <c r="E143" s="229" t="s">
        <v>333</v>
      </c>
      <c r="F143" s="230" t="s">
        <v>334</v>
      </c>
      <c r="G143" s="231" t="s">
        <v>198</v>
      </c>
      <c r="H143" s="232">
        <v>318</v>
      </c>
      <c r="I143" s="233"/>
      <c r="J143" s="234">
        <f>ROUND(I143*H143,2)</f>
        <v>0</v>
      </c>
      <c r="K143" s="230" t="s">
        <v>199</v>
      </c>
      <c r="L143" s="235"/>
      <c r="M143" s="236" t="s">
        <v>44</v>
      </c>
      <c r="N143" s="237"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269</v>
      </c>
      <c r="AT143" s="226" t="s">
        <v>266</v>
      </c>
      <c r="AU143" s="226" t="s">
        <v>91</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270</v>
      </c>
      <c r="BM143" s="226" t="s">
        <v>335</v>
      </c>
    </row>
    <row r="144" s="2" customFormat="1" ht="21.75" customHeight="1">
      <c r="A144" s="39"/>
      <c r="B144" s="40"/>
      <c r="C144" s="228" t="s">
        <v>336</v>
      </c>
      <c r="D144" s="228" t="s">
        <v>266</v>
      </c>
      <c r="E144" s="229" t="s">
        <v>337</v>
      </c>
      <c r="F144" s="230" t="s">
        <v>338</v>
      </c>
      <c r="G144" s="231" t="s">
        <v>198</v>
      </c>
      <c r="H144" s="232">
        <v>777</v>
      </c>
      <c r="I144" s="233"/>
      <c r="J144" s="234">
        <f>ROUND(I144*H144,2)</f>
        <v>0</v>
      </c>
      <c r="K144" s="230" t="s">
        <v>199</v>
      </c>
      <c r="L144" s="235"/>
      <c r="M144" s="236" t="s">
        <v>44</v>
      </c>
      <c r="N144" s="237" t="s">
        <v>53</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269</v>
      </c>
      <c r="AT144" s="226" t="s">
        <v>266</v>
      </c>
      <c r="AU144" s="226" t="s">
        <v>91</v>
      </c>
      <c r="AY144" s="17" t="s">
        <v>192</v>
      </c>
      <c r="BE144" s="227">
        <f>IF(N144="základní",J144,0)</f>
        <v>0</v>
      </c>
      <c r="BF144" s="227">
        <f>IF(N144="snížená",J144,0)</f>
        <v>0</v>
      </c>
      <c r="BG144" s="227">
        <f>IF(N144="zákl. přenesená",J144,0)</f>
        <v>0</v>
      </c>
      <c r="BH144" s="227">
        <f>IF(N144="sníž. přenesená",J144,0)</f>
        <v>0</v>
      </c>
      <c r="BI144" s="227">
        <f>IF(N144="nulová",J144,0)</f>
        <v>0</v>
      </c>
      <c r="BJ144" s="17" t="s">
        <v>89</v>
      </c>
      <c r="BK144" s="227">
        <f>ROUND(I144*H144,2)</f>
        <v>0</v>
      </c>
      <c r="BL144" s="17" t="s">
        <v>270</v>
      </c>
      <c r="BM144" s="226" t="s">
        <v>339</v>
      </c>
    </row>
    <row r="145" s="2" customFormat="1" ht="16.5" customHeight="1">
      <c r="A145" s="39"/>
      <c r="B145" s="40"/>
      <c r="C145" s="228" t="s">
        <v>340</v>
      </c>
      <c r="D145" s="228" t="s">
        <v>266</v>
      </c>
      <c r="E145" s="229" t="s">
        <v>341</v>
      </c>
      <c r="F145" s="230" t="s">
        <v>342</v>
      </c>
      <c r="G145" s="231" t="s">
        <v>198</v>
      </c>
      <c r="H145" s="232">
        <v>10</v>
      </c>
      <c r="I145" s="233"/>
      <c r="J145" s="234">
        <f>ROUND(I145*H145,2)</f>
        <v>0</v>
      </c>
      <c r="K145" s="230" t="s">
        <v>199</v>
      </c>
      <c r="L145" s="235"/>
      <c r="M145" s="236" t="s">
        <v>44</v>
      </c>
      <c r="N145" s="237" t="s">
        <v>53</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269</v>
      </c>
      <c r="AT145" s="226" t="s">
        <v>266</v>
      </c>
      <c r="AU145" s="226" t="s">
        <v>91</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270</v>
      </c>
      <c r="BM145" s="226" t="s">
        <v>343</v>
      </c>
    </row>
    <row r="146" s="12" customFormat="1" ht="22.8" customHeight="1">
      <c r="A146" s="12"/>
      <c r="B146" s="199"/>
      <c r="C146" s="200"/>
      <c r="D146" s="201" t="s">
        <v>81</v>
      </c>
      <c r="E146" s="213" t="s">
        <v>344</v>
      </c>
      <c r="F146" s="213" t="s">
        <v>345</v>
      </c>
      <c r="G146" s="200"/>
      <c r="H146" s="200"/>
      <c r="I146" s="203"/>
      <c r="J146" s="214">
        <f>BK146</f>
        <v>0</v>
      </c>
      <c r="K146" s="200"/>
      <c r="L146" s="205"/>
      <c r="M146" s="206"/>
      <c r="N146" s="207"/>
      <c r="O146" s="207"/>
      <c r="P146" s="208">
        <f>SUM(P147:P158)</f>
        <v>0</v>
      </c>
      <c r="Q146" s="207"/>
      <c r="R146" s="208">
        <f>SUM(R147:R158)</f>
        <v>0</v>
      </c>
      <c r="S146" s="207"/>
      <c r="T146" s="209">
        <f>SUM(T147:T158)</f>
        <v>0</v>
      </c>
      <c r="U146" s="12"/>
      <c r="V146" s="12"/>
      <c r="W146" s="12"/>
      <c r="X146" s="12"/>
      <c r="Y146" s="12"/>
      <c r="Z146" s="12"/>
      <c r="AA146" s="12"/>
      <c r="AB146" s="12"/>
      <c r="AC146" s="12"/>
      <c r="AD146" s="12"/>
      <c r="AE146" s="12"/>
      <c r="AR146" s="210" t="s">
        <v>91</v>
      </c>
      <c r="AT146" s="211" t="s">
        <v>81</v>
      </c>
      <c r="AU146" s="211" t="s">
        <v>89</v>
      </c>
      <c r="AY146" s="210" t="s">
        <v>192</v>
      </c>
      <c r="BK146" s="212">
        <f>SUM(BK147:BK158)</f>
        <v>0</v>
      </c>
    </row>
    <row r="147" s="2" customFormat="1" ht="24.15" customHeight="1">
      <c r="A147" s="39"/>
      <c r="B147" s="40"/>
      <c r="C147" s="228" t="s">
        <v>346</v>
      </c>
      <c r="D147" s="228" t="s">
        <v>266</v>
      </c>
      <c r="E147" s="229" t="s">
        <v>347</v>
      </c>
      <c r="F147" s="230" t="s">
        <v>348</v>
      </c>
      <c r="G147" s="231" t="s">
        <v>220</v>
      </c>
      <c r="H147" s="232">
        <v>4</v>
      </c>
      <c r="I147" s="233"/>
      <c r="J147" s="234">
        <f>ROUND(I147*H147,2)</f>
        <v>0</v>
      </c>
      <c r="K147" s="230" t="s">
        <v>199</v>
      </c>
      <c r="L147" s="235"/>
      <c r="M147" s="236" t="s">
        <v>44</v>
      </c>
      <c r="N147" s="237" t="s">
        <v>53</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269</v>
      </c>
      <c r="AT147" s="226" t="s">
        <v>266</v>
      </c>
      <c r="AU147" s="226" t="s">
        <v>91</v>
      </c>
      <c r="AY147" s="17" t="s">
        <v>192</v>
      </c>
      <c r="BE147" s="227">
        <f>IF(N147="základní",J147,0)</f>
        <v>0</v>
      </c>
      <c r="BF147" s="227">
        <f>IF(N147="snížená",J147,0)</f>
        <v>0</v>
      </c>
      <c r="BG147" s="227">
        <f>IF(N147="zákl. přenesená",J147,0)</f>
        <v>0</v>
      </c>
      <c r="BH147" s="227">
        <f>IF(N147="sníž. přenesená",J147,0)</f>
        <v>0</v>
      </c>
      <c r="BI147" s="227">
        <f>IF(N147="nulová",J147,0)</f>
        <v>0</v>
      </c>
      <c r="BJ147" s="17" t="s">
        <v>89</v>
      </c>
      <c r="BK147" s="227">
        <f>ROUND(I147*H147,2)</f>
        <v>0</v>
      </c>
      <c r="BL147" s="17" t="s">
        <v>270</v>
      </c>
      <c r="BM147" s="226" t="s">
        <v>349</v>
      </c>
    </row>
    <row r="148" s="2" customFormat="1" ht="24.15" customHeight="1">
      <c r="A148" s="39"/>
      <c r="B148" s="40"/>
      <c r="C148" s="228" t="s">
        <v>350</v>
      </c>
      <c r="D148" s="228" t="s">
        <v>266</v>
      </c>
      <c r="E148" s="229" t="s">
        <v>351</v>
      </c>
      <c r="F148" s="230" t="s">
        <v>352</v>
      </c>
      <c r="G148" s="231" t="s">
        <v>220</v>
      </c>
      <c r="H148" s="232">
        <v>1</v>
      </c>
      <c r="I148" s="233"/>
      <c r="J148" s="234">
        <f>ROUND(I148*H148,2)</f>
        <v>0</v>
      </c>
      <c r="K148" s="230" t="s">
        <v>199</v>
      </c>
      <c r="L148" s="235"/>
      <c r="M148" s="236" t="s">
        <v>44</v>
      </c>
      <c r="N148" s="237" t="s">
        <v>53</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269</v>
      </c>
      <c r="AT148" s="226" t="s">
        <v>266</v>
      </c>
      <c r="AU148" s="226" t="s">
        <v>91</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270</v>
      </c>
      <c r="BM148" s="226" t="s">
        <v>353</v>
      </c>
    </row>
    <row r="149" s="2" customFormat="1" ht="33" customHeight="1">
      <c r="A149" s="39"/>
      <c r="B149" s="40"/>
      <c r="C149" s="215" t="s">
        <v>354</v>
      </c>
      <c r="D149" s="215" t="s">
        <v>195</v>
      </c>
      <c r="E149" s="216" t="s">
        <v>355</v>
      </c>
      <c r="F149" s="217" t="s">
        <v>356</v>
      </c>
      <c r="G149" s="218" t="s">
        <v>220</v>
      </c>
      <c r="H149" s="219">
        <v>2</v>
      </c>
      <c r="I149" s="220"/>
      <c r="J149" s="221">
        <f>ROUND(I149*H149,2)</f>
        <v>0</v>
      </c>
      <c r="K149" s="217" t="s">
        <v>199</v>
      </c>
      <c r="L149" s="45"/>
      <c r="M149" s="222" t="s">
        <v>44</v>
      </c>
      <c r="N149" s="223" t="s">
        <v>53</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200</v>
      </c>
      <c r="AT149" s="226" t="s">
        <v>195</v>
      </c>
      <c r="AU149" s="226" t="s">
        <v>91</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200</v>
      </c>
      <c r="BM149" s="226" t="s">
        <v>357</v>
      </c>
    </row>
    <row r="150" s="2" customFormat="1" ht="33" customHeight="1">
      <c r="A150" s="39"/>
      <c r="B150" s="40"/>
      <c r="C150" s="215" t="s">
        <v>358</v>
      </c>
      <c r="D150" s="215" t="s">
        <v>195</v>
      </c>
      <c r="E150" s="216" t="s">
        <v>359</v>
      </c>
      <c r="F150" s="217" t="s">
        <v>360</v>
      </c>
      <c r="G150" s="218" t="s">
        <v>220</v>
      </c>
      <c r="H150" s="219">
        <v>2</v>
      </c>
      <c r="I150" s="220"/>
      <c r="J150" s="221">
        <f>ROUND(I150*H150,2)</f>
        <v>0</v>
      </c>
      <c r="K150" s="217" t="s">
        <v>199</v>
      </c>
      <c r="L150" s="45"/>
      <c r="M150" s="222" t="s">
        <v>44</v>
      </c>
      <c r="N150" s="223" t="s">
        <v>53</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200</v>
      </c>
      <c r="AT150" s="226" t="s">
        <v>195</v>
      </c>
      <c r="AU150" s="226" t="s">
        <v>91</v>
      </c>
      <c r="AY150" s="17" t="s">
        <v>192</v>
      </c>
      <c r="BE150" s="227">
        <f>IF(N150="základní",J150,0)</f>
        <v>0</v>
      </c>
      <c r="BF150" s="227">
        <f>IF(N150="snížená",J150,0)</f>
        <v>0</v>
      </c>
      <c r="BG150" s="227">
        <f>IF(N150="zákl. přenesená",J150,0)</f>
        <v>0</v>
      </c>
      <c r="BH150" s="227">
        <f>IF(N150="sníž. přenesená",J150,0)</f>
        <v>0</v>
      </c>
      <c r="BI150" s="227">
        <f>IF(N150="nulová",J150,0)</f>
        <v>0</v>
      </c>
      <c r="BJ150" s="17" t="s">
        <v>89</v>
      </c>
      <c r="BK150" s="227">
        <f>ROUND(I150*H150,2)</f>
        <v>0</v>
      </c>
      <c r="BL150" s="17" t="s">
        <v>200</v>
      </c>
      <c r="BM150" s="226" t="s">
        <v>361</v>
      </c>
    </row>
    <row r="151" s="2" customFormat="1" ht="33" customHeight="1">
      <c r="A151" s="39"/>
      <c r="B151" s="40"/>
      <c r="C151" s="215" t="s">
        <v>362</v>
      </c>
      <c r="D151" s="215" t="s">
        <v>195</v>
      </c>
      <c r="E151" s="216" t="s">
        <v>363</v>
      </c>
      <c r="F151" s="217" t="s">
        <v>364</v>
      </c>
      <c r="G151" s="218" t="s">
        <v>220</v>
      </c>
      <c r="H151" s="219">
        <v>1</v>
      </c>
      <c r="I151" s="220"/>
      <c r="J151" s="221">
        <f>ROUND(I151*H151,2)</f>
        <v>0</v>
      </c>
      <c r="K151" s="217" t="s">
        <v>199</v>
      </c>
      <c r="L151" s="45"/>
      <c r="M151" s="222" t="s">
        <v>44</v>
      </c>
      <c r="N151" s="223" t="s">
        <v>53</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200</v>
      </c>
      <c r="AT151" s="226" t="s">
        <v>195</v>
      </c>
      <c r="AU151" s="226" t="s">
        <v>91</v>
      </c>
      <c r="AY151" s="17" t="s">
        <v>192</v>
      </c>
      <c r="BE151" s="227">
        <f>IF(N151="základní",J151,0)</f>
        <v>0</v>
      </c>
      <c r="BF151" s="227">
        <f>IF(N151="snížená",J151,0)</f>
        <v>0</v>
      </c>
      <c r="BG151" s="227">
        <f>IF(N151="zákl. přenesená",J151,0)</f>
        <v>0</v>
      </c>
      <c r="BH151" s="227">
        <f>IF(N151="sníž. přenesená",J151,0)</f>
        <v>0</v>
      </c>
      <c r="BI151" s="227">
        <f>IF(N151="nulová",J151,0)</f>
        <v>0</v>
      </c>
      <c r="BJ151" s="17" t="s">
        <v>89</v>
      </c>
      <c r="BK151" s="227">
        <f>ROUND(I151*H151,2)</f>
        <v>0</v>
      </c>
      <c r="BL151" s="17" t="s">
        <v>200</v>
      </c>
      <c r="BM151" s="226" t="s">
        <v>365</v>
      </c>
    </row>
    <row r="152" s="2" customFormat="1" ht="24.15" customHeight="1">
      <c r="A152" s="39"/>
      <c r="B152" s="40"/>
      <c r="C152" s="215" t="s">
        <v>366</v>
      </c>
      <c r="D152" s="215" t="s">
        <v>195</v>
      </c>
      <c r="E152" s="216" t="s">
        <v>367</v>
      </c>
      <c r="F152" s="217" t="s">
        <v>368</v>
      </c>
      <c r="G152" s="218" t="s">
        <v>220</v>
      </c>
      <c r="H152" s="219">
        <v>45</v>
      </c>
      <c r="I152" s="220"/>
      <c r="J152" s="221">
        <f>ROUND(I152*H152,2)</f>
        <v>0</v>
      </c>
      <c r="K152" s="217" t="s">
        <v>199</v>
      </c>
      <c r="L152" s="45"/>
      <c r="M152" s="222" t="s">
        <v>44</v>
      </c>
      <c r="N152" s="223" t="s">
        <v>53</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89</v>
      </c>
      <c r="AT152" s="226" t="s">
        <v>195</v>
      </c>
      <c r="AU152" s="226" t="s">
        <v>91</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89</v>
      </c>
      <c r="BM152" s="226" t="s">
        <v>369</v>
      </c>
    </row>
    <row r="153" s="2" customFormat="1" ht="37.8" customHeight="1">
      <c r="A153" s="39"/>
      <c r="B153" s="40"/>
      <c r="C153" s="215" t="s">
        <v>370</v>
      </c>
      <c r="D153" s="215" t="s">
        <v>195</v>
      </c>
      <c r="E153" s="216" t="s">
        <v>371</v>
      </c>
      <c r="F153" s="217" t="s">
        <v>372</v>
      </c>
      <c r="G153" s="218" t="s">
        <v>198</v>
      </c>
      <c r="H153" s="219">
        <v>270</v>
      </c>
      <c r="I153" s="220"/>
      <c r="J153" s="221">
        <f>ROUND(I153*H153,2)</f>
        <v>0</v>
      </c>
      <c r="K153" s="217" t="s">
        <v>199</v>
      </c>
      <c r="L153" s="45"/>
      <c r="M153" s="222" t="s">
        <v>44</v>
      </c>
      <c r="N153" s="223" t="s">
        <v>53</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200</v>
      </c>
      <c r="AT153" s="226" t="s">
        <v>195</v>
      </c>
      <c r="AU153" s="226" t="s">
        <v>91</v>
      </c>
      <c r="AY153" s="17" t="s">
        <v>192</v>
      </c>
      <c r="BE153" s="227">
        <f>IF(N153="základní",J153,0)</f>
        <v>0</v>
      </c>
      <c r="BF153" s="227">
        <f>IF(N153="snížená",J153,0)</f>
        <v>0</v>
      </c>
      <c r="BG153" s="227">
        <f>IF(N153="zákl. přenesená",J153,0)</f>
        <v>0</v>
      </c>
      <c r="BH153" s="227">
        <f>IF(N153="sníž. přenesená",J153,0)</f>
        <v>0</v>
      </c>
      <c r="BI153" s="227">
        <f>IF(N153="nulová",J153,0)</f>
        <v>0</v>
      </c>
      <c r="BJ153" s="17" t="s">
        <v>89</v>
      </c>
      <c r="BK153" s="227">
        <f>ROUND(I153*H153,2)</f>
        <v>0</v>
      </c>
      <c r="BL153" s="17" t="s">
        <v>200</v>
      </c>
      <c r="BM153" s="226" t="s">
        <v>373</v>
      </c>
    </row>
    <row r="154" s="2" customFormat="1" ht="37.8" customHeight="1">
      <c r="A154" s="39"/>
      <c r="B154" s="40"/>
      <c r="C154" s="215" t="s">
        <v>374</v>
      </c>
      <c r="D154" s="215" t="s">
        <v>195</v>
      </c>
      <c r="E154" s="216" t="s">
        <v>375</v>
      </c>
      <c r="F154" s="217" t="s">
        <v>376</v>
      </c>
      <c r="G154" s="218" t="s">
        <v>198</v>
      </c>
      <c r="H154" s="219">
        <v>185</v>
      </c>
      <c r="I154" s="220"/>
      <c r="J154" s="221">
        <f>ROUND(I154*H154,2)</f>
        <v>0</v>
      </c>
      <c r="K154" s="217" t="s">
        <v>199</v>
      </c>
      <c r="L154" s="45"/>
      <c r="M154" s="222" t="s">
        <v>44</v>
      </c>
      <c r="N154" s="223" t="s">
        <v>53</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200</v>
      </c>
      <c r="AT154" s="226" t="s">
        <v>195</v>
      </c>
      <c r="AU154" s="226" t="s">
        <v>91</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200</v>
      </c>
      <c r="BM154" s="226" t="s">
        <v>377</v>
      </c>
    </row>
    <row r="155" s="2" customFormat="1" ht="24.15" customHeight="1">
      <c r="A155" s="39"/>
      <c r="B155" s="40"/>
      <c r="C155" s="215" t="s">
        <v>378</v>
      </c>
      <c r="D155" s="215" t="s">
        <v>195</v>
      </c>
      <c r="E155" s="216" t="s">
        <v>379</v>
      </c>
      <c r="F155" s="217" t="s">
        <v>380</v>
      </c>
      <c r="G155" s="218" t="s">
        <v>220</v>
      </c>
      <c r="H155" s="219">
        <v>54</v>
      </c>
      <c r="I155" s="220"/>
      <c r="J155" s="221">
        <f>ROUND(I155*H155,2)</f>
        <v>0</v>
      </c>
      <c r="K155" s="217" t="s">
        <v>199</v>
      </c>
      <c r="L155" s="45"/>
      <c r="M155" s="222" t="s">
        <v>44</v>
      </c>
      <c r="N155" s="223" t="s">
        <v>53</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211</v>
      </c>
      <c r="AT155" s="226" t="s">
        <v>195</v>
      </c>
      <c r="AU155" s="226" t="s">
        <v>91</v>
      </c>
      <c r="AY155" s="17" t="s">
        <v>192</v>
      </c>
      <c r="BE155" s="227">
        <f>IF(N155="základní",J155,0)</f>
        <v>0</v>
      </c>
      <c r="BF155" s="227">
        <f>IF(N155="snížená",J155,0)</f>
        <v>0</v>
      </c>
      <c r="BG155" s="227">
        <f>IF(N155="zákl. přenesená",J155,0)</f>
        <v>0</v>
      </c>
      <c r="BH155" s="227">
        <f>IF(N155="sníž. přenesená",J155,0)</f>
        <v>0</v>
      </c>
      <c r="BI155" s="227">
        <f>IF(N155="nulová",J155,0)</f>
        <v>0</v>
      </c>
      <c r="BJ155" s="17" t="s">
        <v>89</v>
      </c>
      <c r="BK155" s="227">
        <f>ROUND(I155*H155,2)</f>
        <v>0</v>
      </c>
      <c r="BL155" s="17" t="s">
        <v>211</v>
      </c>
      <c r="BM155" s="226" t="s">
        <v>381</v>
      </c>
    </row>
    <row r="156" s="2" customFormat="1" ht="21.75" customHeight="1">
      <c r="A156" s="39"/>
      <c r="B156" s="40"/>
      <c r="C156" s="228" t="s">
        <v>382</v>
      </c>
      <c r="D156" s="228" t="s">
        <v>266</v>
      </c>
      <c r="E156" s="229" t="s">
        <v>383</v>
      </c>
      <c r="F156" s="230" t="s">
        <v>384</v>
      </c>
      <c r="G156" s="231" t="s">
        <v>220</v>
      </c>
      <c r="H156" s="232">
        <v>54</v>
      </c>
      <c r="I156" s="233"/>
      <c r="J156" s="234">
        <f>ROUND(I156*H156,2)</f>
        <v>0</v>
      </c>
      <c r="K156" s="230" t="s">
        <v>199</v>
      </c>
      <c r="L156" s="235"/>
      <c r="M156" s="236" t="s">
        <v>44</v>
      </c>
      <c r="N156" s="237" t="s">
        <v>53</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269</v>
      </c>
      <c r="AT156" s="226" t="s">
        <v>266</v>
      </c>
      <c r="AU156" s="226" t="s">
        <v>91</v>
      </c>
      <c r="AY156" s="17" t="s">
        <v>192</v>
      </c>
      <c r="BE156" s="227">
        <f>IF(N156="základní",J156,0)</f>
        <v>0</v>
      </c>
      <c r="BF156" s="227">
        <f>IF(N156="snížená",J156,0)</f>
        <v>0</v>
      </c>
      <c r="BG156" s="227">
        <f>IF(N156="zákl. přenesená",J156,0)</f>
        <v>0</v>
      </c>
      <c r="BH156" s="227">
        <f>IF(N156="sníž. přenesená",J156,0)</f>
        <v>0</v>
      </c>
      <c r="BI156" s="227">
        <f>IF(N156="nulová",J156,0)</f>
        <v>0</v>
      </c>
      <c r="BJ156" s="17" t="s">
        <v>89</v>
      </c>
      <c r="BK156" s="227">
        <f>ROUND(I156*H156,2)</f>
        <v>0</v>
      </c>
      <c r="BL156" s="17" t="s">
        <v>270</v>
      </c>
      <c r="BM156" s="226" t="s">
        <v>385</v>
      </c>
    </row>
    <row r="157" s="2" customFormat="1" ht="16.5" customHeight="1">
      <c r="A157" s="39"/>
      <c r="B157" s="40"/>
      <c r="C157" s="228" t="s">
        <v>386</v>
      </c>
      <c r="D157" s="228" t="s">
        <v>266</v>
      </c>
      <c r="E157" s="229" t="s">
        <v>387</v>
      </c>
      <c r="F157" s="230" t="s">
        <v>388</v>
      </c>
      <c r="G157" s="231" t="s">
        <v>389</v>
      </c>
      <c r="H157" s="232">
        <v>3</v>
      </c>
      <c r="I157" s="233"/>
      <c r="J157" s="234">
        <f>ROUND(I157*H157,2)</f>
        <v>0</v>
      </c>
      <c r="K157" s="230" t="s">
        <v>199</v>
      </c>
      <c r="L157" s="235"/>
      <c r="M157" s="236" t="s">
        <v>44</v>
      </c>
      <c r="N157" s="237" t="s">
        <v>53</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269</v>
      </c>
      <c r="AT157" s="226" t="s">
        <v>266</v>
      </c>
      <c r="AU157" s="226" t="s">
        <v>91</v>
      </c>
      <c r="AY157" s="17" t="s">
        <v>192</v>
      </c>
      <c r="BE157" s="227">
        <f>IF(N157="základní",J157,0)</f>
        <v>0</v>
      </c>
      <c r="BF157" s="227">
        <f>IF(N157="snížená",J157,0)</f>
        <v>0</v>
      </c>
      <c r="BG157" s="227">
        <f>IF(N157="zákl. přenesená",J157,0)</f>
        <v>0</v>
      </c>
      <c r="BH157" s="227">
        <f>IF(N157="sníž. přenesená",J157,0)</f>
        <v>0</v>
      </c>
      <c r="BI157" s="227">
        <f>IF(N157="nulová",J157,0)</f>
        <v>0</v>
      </c>
      <c r="BJ157" s="17" t="s">
        <v>89</v>
      </c>
      <c r="BK157" s="227">
        <f>ROUND(I157*H157,2)</f>
        <v>0</v>
      </c>
      <c r="BL157" s="17" t="s">
        <v>270</v>
      </c>
      <c r="BM157" s="226" t="s">
        <v>390</v>
      </c>
    </row>
    <row r="158" s="2" customFormat="1" ht="21.75" customHeight="1">
      <c r="A158" s="39"/>
      <c r="B158" s="40"/>
      <c r="C158" s="228" t="s">
        <v>391</v>
      </c>
      <c r="D158" s="228" t="s">
        <v>266</v>
      </c>
      <c r="E158" s="229" t="s">
        <v>392</v>
      </c>
      <c r="F158" s="230" t="s">
        <v>393</v>
      </c>
      <c r="G158" s="231" t="s">
        <v>220</v>
      </c>
      <c r="H158" s="232">
        <v>2</v>
      </c>
      <c r="I158" s="233"/>
      <c r="J158" s="234">
        <f>ROUND(I158*H158,2)</f>
        <v>0</v>
      </c>
      <c r="K158" s="230" t="s">
        <v>199</v>
      </c>
      <c r="L158" s="235"/>
      <c r="M158" s="236" t="s">
        <v>44</v>
      </c>
      <c r="N158" s="237" t="s">
        <v>53</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269</v>
      </c>
      <c r="AT158" s="226" t="s">
        <v>266</v>
      </c>
      <c r="AU158" s="226" t="s">
        <v>91</v>
      </c>
      <c r="AY158" s="17" t="s">
        <v>192</v>
      </c>
      <c r="BE158" s="227">
        <f>IF(N158="základní",J158,0)</f>
        <v>0</v>
      </c>
      <c r="BF158" s="227">
        <f>IF(N158="snížená",J158,0)</f>
        <v>0</v>
      </c>
      <c r="BG158" s="227">
        <f>IF(N158="zákl. přenesená",J158,0)</f>
        <v>0</v>
      </c>
      <c r="BH158" s="227">
        <f>IF(N158="sníž. přenesená",J158,0)</f>
        <v>0</v>
      </c>
      <c r="BI158" s="227">
        <f>IF(N158="nulová",J158,0)</f>
        <v>0</v>
      </c>
      <c r="BJ158" s="17" t="s">
        <v>89</v>
      </c>
      <c r="BK158" s="227">
        <f>ROUND(I158*H158,2)</f>
        <v>0</v>
      </c>
      <c r="BL158" s="17" t="s">
        <v>270</v>
      </c>
      <c r="BM158" s="226" t="s">
        <v>394</v>
      </c>
    </row>
    <row r="159" s="12" customFormat="1" ht="22.8" customHeight="1">
      <c r="A159" s="12"/>
      <c r="B159" s="199"/>
      <c r="C159" s="200"/>
      <c r="D159" s="201" t="s">
        <v>81</v>
      </c>
      <c r="E159" s="213" t="s">
        <v>395</v>
      </c>
      <c r="F159" s="213" t="s">
        <v>396</v>
      </c>
      <c r="G159" s="200"/>
      <c r="H159" s="200"/>
      <c r="I159" s="203"/>
      <c r="J159" s="214">
        <f>BK159</f>
        <v>0</v>
      </c>
      <c r="K159" s="200"/>
      <c r="L159" s="205"/>
      <c r="M159" s="206"/>
      <c r="N159" s="207"/>
      <c r="O159" s="207"/>
      <c r="P159" s="208">
        <f>SUM(P160:P167)</f>
        <v>0</v>
      </c>
      <c r="Q159" s="207"/>
      <c r="R159" s="208">
        <f>SUM(R160:R167)</f>
        <v>0</v>
      </c>
      <c r="S159" s="207"/>
      <c r="T159" s="209">
        <f>SUM(T160:T167)</f>
        <v>0</v>
      </c>
      <c r="U159" s="12"/>
      <c r="V159" s="12"/>
      <c r="W159" s="12"/>
      <c r="X159" s="12"/>
      <c r="Y159" s="12"/>
      <c r="Z159" s="12"/>
      <c r="AA159" s="12"/>
      <c r="AB159" s="12"/>
      <c r="AC159" s="12"/>
      <c r="AD159" s="12"/>
      <c r="AE159" s="12"/>
      <c r="AR159" s="210" t="s">
        <v>89</v>
      </c>
      <c r="AT159" s="211" t="s">
        <v>81</v>
      </c>
      <c r="AU159" s="211" t="s">
        <v>89</v>
      </c>
      <c r="AY159" s="210" t="s">
        <v>192</v>
      </c>
      <c r="BK159" s="212">
        <f>SUM(BK160:BK167)</f>
        <v>0</v>
      </c>
    </row>
    <row r="160" s="2" customFormat="1" ht="16.5" customHeight="1">
      <c r="A160" s="39"/>
      <c r="B160" s="40"/>
      <c r="C160" s="228" t="s">
        <v>397</v>
      </c>
      <c r="D160" s="228" t="s">
        <v>266</v>
      </c>
      <c r="E160" s="229" t="s">
        <v>398</v>
      </c>
      <c r="F160" s="230" t="s">
        <v>399</v>
      </c>
      <c r="G160" s="231" t="s">
        <v>198</v>
      </c>
      <c r="H160" s="232">
        <v>498</v>
      </c>
      <c r="I160" s="233"/>
      <c r="J160" s="234">
        <f>ROUND(I160*H160,2)</f>
        <v>0</v>
      </c>
      <c r="K160" s="230" t="s">
        <v>199</v>
      </c>
      <c r="L160" s="235"/>
      <c r="M160" s="236" t="s">
        <v>44</v>
      </c>
      <c r="N160" s="237" t="s">
        <v>53</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269</v>
      </c>
      <c r="AT160" s="226" t="s">
        <v>266</v>
      </c>
      <c r="AU160" s="226" t="s">
        <v>91</v>
      </c>
      <c r="AY160" s="17" t="s">
        <v>192</v>
      </c>
      <c r="BE160" s="227">
        <f>IF(N160="základní",J160,0)</f>
        <v>0</v>
      </c>
      <c r="BF160" s="227">
        <f>IF(N160="snížená",J160,0)</f>
        <v>0</v>
      </c>
      <c r="BG160" s="227">
        <f>IF(N160="zákl. přenesená",J160,0)</f>
        <v>0</v>
      </c>
      <c r="BH160" s="227">
        <f>IF(N160="sníž. přenesená",J160,0)</f>
        <v>0</v>
      </c>
      <c r="BI160" s="227">
        <f>IF(N160="nulová",J160,0)</f>
        <v>0</v>
      </c>
      <c r="BJ160" s="17" t="s">
        <v>89</v>
      </c>
      <c r="BK160" s="227">
        <f>ROUND(I160*H160,2)</f>
        <v>0</v>
      </c>
      <c r="BL160" s="17" t="s">
        <v>270</v>
      </c>
      <c r="BM160" s="226" t="s">
        <v>400</v>
      </c>
    </row>
    <row r="161" s="2" customFormat="1" ht="16.5" customHeight="1">
      <c r="A161" s="39"/>
      <c r="B161" s="40"/>
      <c r="C161" s="228" t="s">
        <v>401</v>
      </c>
      <c r="D161" s="228" t="s">
        <v>266</v>
      </c>
      <c r="E161" s="229" t="s">
        <v>402</v>
      </c>
      <c r="F161" s="230" t="s">
        <v>403</v>
      </c>
      <c r="G161" s="231" t="s">
        <v>220</v>
      </c>
      <c r="H161" s="232">
        <v>498</v>
      </c>
      <c r="I161" s="233"/>
      <c r="J161" s="234">
        <f>ROUND(I161*H161,2)</f>
        <v>0</v>
      </c>
      <c r="K161" s="230" t="s">
        <v>199</v>
      </c>
      <c r="L161" s="235"/>
      <c r="M161" s="236" t="s">
        <v>44</v>
      </c>
      <c r="N161" s="237" t="s">
        <v>53</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269</v>
      </c>
      <c r="AT161" s="226" t="s">
        <v>266</v>
      </c>
      <c r="AU161" s="226" t="s">
        <v>91</v>
      </c>
      <c r="AY161" s="17" t="s">
        <v>192</v>
      </c>
      <c r="BE161" s="227">
        <f>IF(N161="základní",J161,0)</f>
        <v>0</v>
      </c>
      <c r="BF161" s="227">
        <f>IF(N161="snížená",J161,0)</f>
        <v>0</v>
      </c>
      <c r="BG161" s="227">
        <f>IF(N161="zákl. přenesená",J161,0)</f>
        <v>0</v>
      </c>
      <c r="BH161" s="227">
        <f>IF(N161="sníž. přenesená",J161,0)</f>
        <v>0</v>
      </c>
      <c r="BI161" s="227">
        <f>IF(N161="nulová",J161,0)</f>
        <v>0</v>
      </c>
      <c r="BJ161" s="17" t="s">
        <v>89</v>
      </c>
      <c r="BK161" s="227">
        <f>ROUND(I161*H161,2)</f>
        <v>0</v>
      </c>
      <c r="BL161" s="17" t="s">
        <v>270</v>
      </c>
      <c r="BM161" s="226" t="s">
        <v>404</v>
      </c>
    </row>
    <row r="162" s="2" customFormat="1" ht="16.5" customHeight="1">
      <c r="A162" s="39"/>
      <c r="B162" s="40"/>
      <c r="C162" s="228" t="s">
        <v>405</v>
      </c>
      <c r="D162" s="228" t="s">
        <v>266</v>
      </c>
      <c r="E162" s="229" t="s">
        <v>406</v>
      </c>
      <c r="F162" s="230" t="s">
        <v>407</v>
      </c>
      <c r="G162" s="231" t="s">
        <v>198</v>
      </c>
      <c r="H162" s="232">
        <v>692</v>
      </c>
      <c r="I162" s="233"/>
      <c r="J162" s="234">
        <f>ROUND(I162*H162,2)</f>
        <v>0</v>
      </c>
      <c r="K162" s="230" t="s">
        <v>199</v>
      </c>
      <c r="L162" s="235"/>
      <c r="M162" s="236" t="s">
        <v>44</v>
      </c>
      <c r="N162" s="237" t="s">
        <v>53</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269</v>
      </c>
      <c r="AT162" s="226" t="s">
        <v>266</v>
      </c>
      <c r="AU162" s="226" t="s">
        <v>91</v>
      </c>
      <c r="AY162" s="17" t="s">
        <v>192</v>
      </c>
      <c r="BE162" s="227">
        <f>IF(N162="základní",J162,0)</f>
        <v>0</v>
      </c>
      <c r="BF162" s="227">
        <f>IF(N162="snížená",J162,0)</f>
        <v>0</v>
      </c>
      <c r="BG162" s="227">
        <f>IF(N162="zákl. přenesená",J162,0)</f>
        <v>0</v>
      </c>
      <c r="BH162" s="227">
        <f>IF(N162="sníž. přenesená",J162,0)</f>
        <v>0</v>
      </c>
      <c r="BI162" s="227">
        <f>IF(N162="nulová",J162,0)</f>
        <v>0</v>
      </c>
      <c r="BJ162" s="17" t="s">
        <v>89</v>
      </c>
      <c r="BK162" s="227">
        <f>ROUND(I162*H162,2)</f>
        <v>0</v>
      </c>
      <c r="BL162" s="17" t="s">
        <v>270</v>
      </c>
      <c r="BM162" s="226" t="s">
        <v>408</v>
      </c>
    </row>
    <row r="163" s="2" customFormat="1" ht="16.5" customHeight="1">
      <c r="A163" s="39"/>
      <c r="B163" s="40"/>
      <c r="C163" s="228" t="s">
        <v>409</v>
      </c>
      <c r="D163" s="228" t="s">
        <v>266</v>
      </c>
      <c r="E163" s="229" t="s">
        <v>410</v>
      </c>
      <c r="F163" s="230" t="s">
        <v>411</v>
      </c>
      <c r="G163" s="231" t="s">
        <v>220</v>
      </c>
      <c r="H163" s="232">
        <v>692</v>
      </c>
      <c r="I163" s="233"/>
      <c r="J163" s="234">
        <f>ROUND(I163*H163,2)</f>
        <v>0</v>
      </c>
      <c r="K163" s="230" t="s">
        <v>199</v>
      </c>
      <c r="L163" s="235"/>
      <c r="M163" s="236" t="s">
        <v>44</v>
      </c>
      <c r="N163" s="237" t="s">
        <v>53</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269</v>
      </c>
      <c r="AT163" s="226" t="s">
        <v>266</v>
      </c>
      <c r="AU163" s="226" t="s">
        <v>91</v>
      </c>
      <c r="AY163" s="17" t="s">
        <v>192</v>
      </c>
      <c r="BE163" s="227">
        <f>IF(N163="základní",J163,0)</f>
        <v>0</v>
      </c>
      <c r="BF163" s="227">
        <f>IF(N163="snížená",J163,0)</f>
        <v>0</v>
      </c>
      <c r="BG163" s="227">
        <f>IF(N163="zákl. přenesená",J163,0)</f>
        <v>0</v>
      </c>
      <c r="BH163" s="227">
        <f>IF(N163="sníž. přenesená",J163,0)</f>
        <v>0</v>
      </c>
      <c r="BI163" s="227">
        <f>IF(N163="nulová",J163,0)</f>
        <v>0</v>
      </c>
      <c r="BJ163" s="17" t="s">
        <v>89</v>
      </c>
      <c r="BK163" s="227">
        <f>ROUND(I163*H163,2)</f>
        <v>0</v>
      </c>
      <c r="BL163" s="17" t="s">
        <v>270</v>
      </c>
      <c r="BM163" s="226" t="s">
        <v>412</v>
      </c>
    </row>
    <row r="164" s="2" customFormat="1" ht="21.75" customHeight="1">
      <c r="A164" s="39"/>
      <c r="B164" s="40"/>
      <c r="C164" s="228" t="s">
        <v>413</v>
      </c>
      <c r="D164" s="228" t="s">
        <v>266</v>
      </c>
      <c r="E164" s="229" t="s">
        <v>414</v>
      </c>
      <c r="F164" s="230" t="s">
        <v>415</v>
      </c>
      <c r="G164" s="231" t="s">
        <v>198</v>
      </c>
      <c r="H164" s="232">
        <v>115</v>
      </c>
      <c r="I164" s="233"/>
      <c r="J164" s="234">
        <f>ROUND(I164*H164,2)</f>
        <v>0</v>
      </c>
      <c r="K164" s="230" t="s">
        <v>199</v>
      </c>
      <c r="L164" s="235"/>
      <c r="M164" s="236" t="s">
        <v>44</v>
      </c>
      <c r="N164" s="237" t="s">
        <v>53</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269</v>
      </c>
      <c r="AT164" s="226" t="s">
        <v>266</v>
      </c>
      <c r="AU164" s="226" t="s">
        <v>91</v>
      </c>
      <c r="AY164" s="17" t="s">
        <v>192</v>
      </c>
      <c r="BE164" s="227">
        <f>IF(N164="základní",J164,0)</f>
        <v>0</v>
      </c>
      <c r="BF164" s="227">
        <f>IF(N164="snížená",J164,0)</f>
        <v>0</v>
      </c>
      <c r="BG164" s="227">
        <f>IF(N164="zákl. přenesená",J164,0)</f>
        <v>0</v>
      </c>
      <c r="BH164" s="227">
        <f>IF(N164="sníž. přenesená",J164,0)</f>
        <v>0</v>
      </c>
      <c r="BI164" s="227">
        <f>IF(N164="nulová",J164,0)</f>
        <v>0</v>
      </c>
      <c r="BJ164" s="17" t="s">
        <v>89</v>
      </c>
      <c r="BK164" s="227">
        <f>ROUND(I164*H164,2)</f>
        <v>0</v>
      </c>
      <c r="BL164" s="17" t="s">
        <v>270</v>
      </c>
      <c r="BM164" s="226" t="s">
        <v>416</v>
      </c>
    </row>
    <row r="165" s="2" customFormat="1" ht="21.75" customHeight="1">
      <c r="A165" s="39"/>
      <c r="B165" s="40"/>
      <c r="C165" s="228" t="s">
        <v>417</v>
      </c>
      <c r="D165" s="228" t="s">
        <v>266</v>
      </c>
      <c r="E165" s="229" t="s">
        <v>418</v>
      </c>
      <c r="F165" s="230" t="s">
        <v>419</v>
      </c>
      <c r="G165" s="231" t="s">
        <v>198</v>
      </c>
      <c r="H165" s="232">
        <v>637</v>
      </c>
      <c r="I165" s="233"/>
      <c r="J165" s="234">
        <f>ROUND(I165*H165,2)</f>
        <v>0</v>
      </c>
      <c r="K165" s="230" t="s">
        <v>199</v>
      </c>
      <c r="L165" s="235"/>
      <c r="M165" s="236" t="s">
        <v>44</v>
      </c>
      <c r="N165" s="237" t="s">
        <v>53</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269</v>
      </c>
      <c r="AT165" s="226" t="s">
        <v>266</v>
      </c>
      <c r="AU165" s="226" t="s">
        <v>91</v>
      </c>
      <c r="AY165" s="17" t="s">
        <v>192</v>
      </c>
      <c r="BE165" s="227">
        <f>IF(N165="základní",J165,0)</f>
        <v>0</v>
      </c>
      <c r="BF165" s="227">
        <f>IF(N165="snížená",J165,0)</f>
        <v>0</v>
      </c>
      <c r="BG165" s="227">
        <f>IF(N165="zákl. přenesená",J165,0)</f>
        <v>0</v>
      </c>
      <c r="BH165" s="227">
        <f>IF(N165="sníž. přenesená",J165,0)</f>
        <v>0</v>
      </c>
      <c r="BI165" s="227">
        <f>IF(N165="nulová",J165,0)</f>
        <v>0</v>
      </c>
      <c r="BJ165" s="17" t="s">
        <v>89</v>
      </c>
      <c r="BK165" s="227">
        <f>ROUND(I165*H165,2)</f>
        <v>0</v>
      </c>
      <c r="BL165" s="17" t="s">
        <v>270</v>
      </c>
      <c r="BM165" s="226" t="s">
        <v>420</v>
      </c>
    </row>
    <row r="166" s="2" customFormat="1" ht="16.5" customHeight="1">
      <c r="A166" s="39"/>
      <c r="B166" s="40"/>
      <c r="C166" s="215" t="s">
        <v>421</v>
      </c>
      <c r="D166" s="215" t="s">
        <v>195</v>
      </c>
      <c r="E166" s="216" t="s">
        <v>422</v>
      </c>
      <c r="F166" s="217" t="s">
        <v>423</v>
      </c>
      <c r="G166" s="218" t="s">
        <v>198</v>
      </c>
      <c r="H166" s="219">
        <v>637</v>
      </c>
      <c r="I166" s="220"/>
      <c r="J166" s="221">
        <f>ROUND(I166*H166,2)</f>
        <v>0</v>
      </c>
      <c r="K166" s="217" t="s">
        <v>199</v>
      </c>
      <c r="L166" s="45"/>
      <c r="M166" s="222" t="s">
        <v>44</v>
      </c>
      <c r="N166" s="223" t="s">
        <v>53</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89</v>
      </c>
      <c r="AT166" s="226" t="s">
        <v>195</v>
      </c>
      <c r="AU166" s="226" t="s">
        <v>91</v>
      </c>
      <c r="AY166" s="17" t="s">
        <v>192</v>
      </c>
      <c r="BE166" s="227">
        <f>IF(N166="základní",J166,0)</f>
        <v>0</v>
      </c>
      <c r="BF166" s="227">
        <f>IF(N166="snížená",J166,0)</f>
        <v>0</v>
      </c>
      <c r="BG166" s="227">
        <f>IF(N166="zákl. přenesená",J166,0)</f>
        <v>0</v>
      </c>
      <c r="BH166" s="227">
        <f>IF(N166="sníž. přenesená",J166,0)</f>
        <v>0</v>
      </c>
      <c r="BI166" s="227">
        <f>IF(N166="nulová",J166,0)</f>
        <v>0</v>
      </c>
      <c r="BJ166" s="17" t="s">
        <v>89</v>
      </c>
      <c r="BK166" s="227">
        <f>ROUND(I166*H166,2)</f>
        <v>0</v>
      </c>
      <c r="BL166" s="17" t="s">
        <v>89</v>
      </c>
      <c r="BM166" s="226" t="s">
        <v>424</v>
      </c>
    </row>
    <row r="167" s="2" customFormat="1" ht="16.5" customHeight="1">
      <c r="A167" s="39"/>
      <c r="B167" s="40"/>
      <c r="C167" s="228" t="s">
        <v>425</v>
      </c>
      <c r="D167" s="228" t="s">
        <v>266</v>
      </c>
      <c r="E167" s="229" t="s">
        <v>426</v>
      </c>
      <c r="F167" s="230" t="s">
        <v>427</v>
      </c>
      <c r="G167" s="231" t="s">
        <v>220</v>
      </c>
      <c r="H167" s="232">
        <v>14</v>
      </c>
      <c r="I167" s="233"/>
      <c r="J167" s="234">
        <f>ROUND(I167*H167,2)</f>
        <v>0</v>
      </c>
      <c r="K167" s="230" t="s">
        <v>199</v>
      </c>
      <c r="L167" s="235"/>
      <c r="M167" s="236" t="s">
        <v>44</v>
      </c>
      <c r="N167" s="237" t="s">
        <v>53</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269</v>
      </c>
      <c r="AT167" s="226" t="s">
        <v>266</v>
      </c>
      <c r="AU167" s="226" t="s">
        <v>91</v>
      </c>
      <c r="AY167" s="17" t="s">
        <v>192</v>
      </c>
      <c r="BE167" s="227">
        <f>IF(N167="základní",J167,0)</f>
        <v>0</v>
      </c>
      <c r="BF167" s="227">
        <f>IF(N167="snížená",J167,0)</f>
        <v>0</v>
      </c>
      <c r="BG167" s="227">
        <f>IF(N167="zákl. přenesená",J167,0)</f>
        <v>0</v>
      </c>
      <c r="BH167" s="227">
        <f>IF(N167="sníž. přenesená",J167,0)</f>
        <v>0</v>
      </c>
      <c r="BI167" s="227">
        <f>IF(N167="nulová",J167,0)</f>
        <v>0</v>
      </c>
      <c r="BJ167" s="17" t="s">
        <v>89</v>
      </c>
      <c r="BK167" s="227">
        <f>ROUND(I167*H167,2)</f>
        <v>0</v>
      </c>
      <c r="BL167" s="17" t="s">
        <v>270</v>
      </c>
      <c r="BM167" s="226" t="s">
        <v>428</v>
      </c>
    </row>
    <row r="168" s="12" customFormat="1" ht="25.92" customHeight="1">
      <c r="A168" s="12"/>
      <c r="B168" s="199"/>
      <c r="C168" s="200"/>
      <c r="D168" s="201" t="s">
        <v>81</v>
      </c>
      <c r="E168" s="202" t="s">
        <v>429</v>
      </c>
      <c r="F168" s="202" t="s">
        <v>430</v>
      </c>
      <c r="G168" s="200"/>
      <c r="H168" s="200"/>
      <c r="I168" s="203"/>
      <c r="J168" s="204">
        <f>BK168</f>
        <v>0</v>
      </c>
      <c r="K168" s="200"/>
      <c r="L168" s="205"/>
      <c r="M168" s="206"/>
      <c r="N168" s="207"/>
      <c r="O168" s="207"/>
      <c r="P168" s="208">
        <f>SUM(P169:P170)</f>
        <v>0</v>
      </c>
      <c r="Q168" s="207"/>
      <c r="R168" s="208">
        <f>SUM(R169:R170)</f>
        <v>0</v>
      </c>
      <c r="S168" s="207"/>
      <c r="T168" s="209">
        <f>SUM(T169:T170)</f>
        <v>0</v>
      </c>
      <c r="U168" s="12"/>
      <c r="V168" s="12"/>
      <c r="W168" s="12"/>
      <c r="X168" s="12"/>
      <c r="Y168" s="12"/>
      <c r="Z168" s="12"/>
      <c r="AA168" s="12"/>
      <c r="AB168" s="12"/>
      <c r="AC168" s="12"/>
      <c r="AD168" s="12"/>
      <c r="AE168" s="12"/>
      <c r="AR168" s="210" t="s">
        <v>91</v>
      </c>
      <c r="AT168" s="211" t="s">
        <v>81</v>
      </c>
      <c r="AU168" s="211" t="s">
        <v>82</v>
      </c>
      <c r="AY168" s="210" t="s">
        <v>192</v>
      </c>
      <c r="BK168" s="212">
        <f>SUM(BK169:BK170)</f>
        <v>0</v>
      </c>
    </row>
    <row r="169" s="2" customFormat="1" ht="16.5" customHeight="1">
      <c r="A169" s="39"/>
      <c r="B169" s="40"/>
      <c r="C169" s="228" t="s">
        <v>431</v>
      </c>
      <c r="D169" s="228" t="s">
        <v>266</v>
      </c>
      <c r="E169" s="229" t="s">
        <v>432</v>
      </c>
      <c r="F169" s="230" t="s">
        <v>433</v>
      </c>
      <c r="G169" s="231" t="s">
        <v>220</v>
      </c>
      <c r="H169" s="232">
        <v>1</v>
      </c>
      <c r="I169" s="233"/>
      <c r="J169" s="234">
        <f>ROUND(I169*H169,2)</f>
        <v>0</v>
      </c>
      <c r="K169" s="230" t="s">
        <v>199</v>
      </c>
      <c r="L169" s="235"/>
      <c r="M169" s="236" t="s">
        <v>44</v>
      </c>
      <c r="N169" s="237" t="s">
        <v>53</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275</v>
      </c>
      <c r="AT169" s="226" t="s">
        <v>266</v>
      </c>
      <c r="AU169" s="226" t="s">
        <v>89</v>
      </c>
      <c r="AY169" s="17" t="s">
        <v>192</v>
      </c>
      <c r="BE169" s="227">
        <f>IF(N169="základní",J169,0)</f>
        <v>0</v>
      </c>
      <c r="BF169" s="227">
        <f>IF(N169="snížená",J169,0)</f>
        <v>0</v>
      </c>
      <c r="BG169" s="227">
        <f>IF(N169="zákl. přenesená",J169,0)</f>
        <v>0</v>
      </c>
      <c r="BH169" s="227">
        <f>IF(N169="sníž. přenesená",J169,0)</f>
        <v>0</v>
      </c>
      <c r="BI169" s="227">
        <f>IF(N169="nulová",J169,0)</f>
        <v>0</v>
      </c>
      <c r="BJ169" s="17" t="s">
        <v>89</v>
      </c>
      <c r="BK169" s="227">
        <f>ROUND(I169*H169,2)</f>
        <v>0</v>
      </c>
      <c r="BL169" s="17" t="s">
        <v>275</v>
      </c>
      <c r="BM169" s="226" t="s">
        <v>434</v>
      </c>
    </row>
    <row r="170" s="2" customFormat="1" ht="16.5" customHeight="1">
      <c r="A170" s="39"/>
      <c r="B170" s="40"/>
      <c r="C170" s="215" t="s">
        <v>435</v>
      </c>
      <c r="D170" s="215" t="s">
        <v>195</v>
      </c>
      <c r="E170" s="216" t="s">
        <v>436</v>
      </c>
      <c r="F170" s="217" t="s">
        <v>437</v>
      </c>
      <c r="G170" s="218" t="s">
        <v>220</v>
      </c>
      <c r="H170" s="219">
        <v>1</v>
      </c>
      <c r="I170" s="220"/>
      <c r="J170" s="221">
        <f>ROUND(I170*H170,2)</f>
        <v>0</v>
      </c>
      <c r="K170" s="217" t="s">
        <v>199</v>
      </c>
      <c r="L170" s="45"/>
      <c r="M170" s="222" t="s">
        <v>44</v>
      </c>
      <c r="N170" s="223" t="s">
        <v>53</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200</v>
      </c>
      <c r="AT170" s="226" t="s">
        <v>195</v>
      </c>
      <c r="AU170" s="226" t="s">
        <v>89</v>
      </c>
      <c r="AY170" s="17" t="s">
        <v>192</v>
      </c>
      <c r="BE170" s="227">
        <f>IF(N170="základní",J170,0)</f>
        <v>0</v>
      </c>
      <c r="BF170" s="227">
        <f>IF(N170="snížená",J170,0)</f>
        <v>0</v>
      </c>
      <c r="BG170" s="227">
        <f>IF(N170="zákl. přenesená",J170,0)</f>
        <v>0</v>
      </c>
      <c r="BH170" s="227">
        <f>IF(N170="sníž. přenesená",J170,0)</f>
        <v>0</v>
      </c>
      <c r="BI170" s="227">
        <f>IF(N170="nulová",J170,0)</f>
        <v>0</v>
      </c>
      <c r="BJ170" s="17" t="s">
        <v>89</v>
      </c>
      <c r="BK170" s="227">
        <f>ROUND(I170*H170,2)</f>
        <v>0</v>
      </c>
      <c r="BL170" s="17" t="s">
        <v>200</v>
      </c>
      <c r="BM170" s="226" t="s">
        <v>438</v>
      </c>
    </row>
    <row r="171" s="12" customFormat="1" ht="25.92" customHeight="1">
      <c r="A171" s="12"/>
      <c r="B171" s="199"/>
      <c r="C171" s="200"/>
      <c r="D171" s="201" t="s">
        <v>81</v>
      </c>
      <c r="E171" s="202" t="s">
        <v>439</v>
      </c>
      <c r="F171" s="202" t="s">
        <v>440</v>
      </c>
      <c r="G171" s="200"/>
      <c r="H171" s="200"/>
      <c r="I171" s="203"/>
      <c r="J171" s="204">
        <f>BK171</f>
        <v>0</v>
      </c>
      <c r="K171" s="200"/>
      <c r="L171" s="205"/>
      <c r="M171" s="206"/>
      <c r="N171" s="207"/>
      <c r="O171" s="207"/>
      <c r="P171" s="208">
        <f>SUM(P172:P177)</f>
        <v>0</v>
      </c>
      <c r="Q171" s="207"/>
      <c r="R171" s="208">
        <f>SUM(R172:R177)</f>
        <v>0</v>
      </c>
      <c r="S171" s="207"/>
      <c r="T171" s="209">
        <f>SUM(T172:T177)</f>
        <v>0</v>
      </c>
      <c r="U171" s="12"/>
      <c r="V171" s="12"/>
      <c r="W171" s="12"/>
      <c r="X171" s="12"/>
      <c r="Y171" s="12"/>
      <c r="Z171" s="12"/>
      <c r="AA171" s="12"/>
      <c r="AB171" s="12"/>
      <c r="AC171" s="12"/>
      <c r="AD171" s="12"/>
      <c r="AE171" s="12"/>
      <c r="AR171" s="210" t="s">
        <v>91</v>
      </c>
      <c r="AT171" s="211" t="s">
        <v>81</v>
      </c>
      <c r="AU171" s="211" t="s">
        <v>82</v>
      </c>
      <c r="AY171" s="210" t="s">
        <v>192</v>
      </c>
      <c r="BK171" s="212">
        <f>SUM(BK172:BK177)</f>
        <v>0</v>
      </c>
    </row>
    <row r="172" s="2" customFormat="1" ht="37.8" customHeight="1">
      <c r="A172" s="39"/>
      <c r="B172" s="40"/>
      <c r="C172" s="228" t="s">
        <v>441</v>
      </c>
      <c r="D172" s="228" t="s">
        <v>266</v>
      </c>
      <c r="E172" s="229" t="s">
        <v>442</v>
      </c>
      <c r="F172" s="230" t="s">
        <v>443</v>
      </c>
      <c r="G172" s="231" t="s">
        <v>220</v>
      </c>
      <c r="H172" s="232">
        <v>1</v>
      </c>
      <c r="I172" s="233"/>
      <c r="J172" s="234">
        <f>ROUND(I172*H172,2)</f>
        <v>0</v>
      </c>
      <c r="K172" s="230" t="s">
        <v>199</v>
      </c>
      <c r="L172" s="235"/>
      <c r="M172" s="236" t="s">
        <v>44</v>
      </c>
      <c r="N172" s="237" t="s">
        <v>53</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275</v>
      </c>
      <c r="AT172" s="226" t="s">
        <v>266</v>
      </c>
      <c r="AU172" s="226" t="s">
        <v>89</v>
      </c>
      <c r="AY172" s="17" t="s">
        <v>192</v>
      </c>
      <c r="BE172" s="227">
        <f>IF(N172="základní",J172,0)</f>
        <v>0</v>
      </c>
      <c r="BF172" s="227">
        <f>IF(N172="snížená",J172,0)</f>
        <v>0</v>
      </c>
      <c r="BG172" s="227">
        <f>IF(N172="zákl. přenesená",J172,0)</f>
        <v>0</v>
      </c>
      <c r="BH172" s="227">
        <f>IF(N172="sníž. přenesená",J172,0)</f>
        <v>0</v>
      </c>
      <c r="BI172" s="227">
        <f>IF(N172="nulová",J172,0)</f>
        <v>0</v>
      </c>
      <c r="BJ172" s="17" t="s">
        <v>89</v>
      </c>
      <c r="BK172" s="227">
        <f>ROUND(I172*H172,2)</f>
        <v>0</v>
      </c>
      <c r="BL172" s="17" t="s">
        <v>275</v>
      </c>
      <c r="BM172" s="226" t="s">
        <v>444</v>
      </c>
    </row>
    <row r="173" s="2" customFormat="1" ht="24.15" customHeight="1">
      <c r="A173" s="39"/>
      <c r="B173" s="40"/>
      <c r="C173" s="228" t="s">
        <v>445</v>
      </c>
      <c r="D173" s="228" t="s">
        <v>266</v>
      </c>
      <c r="E173" s="229" t="s">
        <v>446</v>
      </c>
      <c r="F173" s="230" t="s">
        <v>447</v>
      </c>
      <c r="G173" s="231" t="s">
        <v>220</v>
      </c>
      <c r="H173" s="232">
        <v>12</v>
      </c>
      <c r="I173" s="233"/>
      <c r="J173" s="234">
        <f>ROUND(I173*H173,2)</f>
        <v>0</v>
      </c>
      <c r="K173" s="230" t="s">
        <v>199</v>
      </c>
      <c r="L173" s="235"/>
      <c r="M173" s="236" t="s">
        <v>44</v>
      </c>
      <c r="N173" s="237" t="s">
        <v>53</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275</v>
      </c>
      <c r="AT173" s="226" t="s">
        <v>266</v>
      </c>
      <c r="AU173" s="226" t="s">
        <v>89</v>
      </c>
      <c r="AY173" s="17" t="s">
        <v>192</v>
      </c>
      <c r="BE173" s="227">
        <f>IF(N173="základní",J173,0)</f>
        <v>0</v>
      </c>
      <c r="BF173" s="227">
        <f>IF(N173="snížená",J173,0)</f>
        <v>0</v>
      </c>
      <c r="BG173" s="227">
        <f>IF(N173="zákl. přenesená",J173,0)</f>
        <v>0</v>
      </c>
      <c r="BH173" s="227">
        <f>IF(N173="sníž. přenesená",J173,0)</f>
        <v>0</v>
      </c>
      <c r="BI173" s="227">
        <f>IF(N173="nulová",J173,0)</f>
        <v>0</v>
      </c>
      <c r="BJ173" s="17" t="s">
        <v>89</v>
      </c>
      <c r="BK173" s="227">
        <f>ROUND(I173*H173,2)</f>
        <v>0</v>
      </c>
      <c r="BL173" s="17" t="s">
        <v>275</v>
      </c>
      <c r="BM173" s="226" t="s">
        <v>448</v>
      </c>
    </row>
    <row r="174" s="2" customFormat="1" ht="37.8" customHeight="1">
      <c r="A174" s="39"/>
      <c r="B174" s="40"/>
      <c r="C174" s="215" t="s">
        <v>449</v>
      </c>
      <c r="D174" s="215" t="s">
        <v>195</v>
      </c>
      <c r="E174" s="216" t="s">
        <v>450</v>
      </c>
      <c r="F174" s="217" t="s">
        <v>451</v>
      </c>
      <c r="G174" s="218" t="s">
        <v>220</v>
      </c>
      <c r="H174" s="219">
        <v>12</v>
      </c>
      <c r="I174" s="220"/>
      <c r="J174" s="221">
        <f>ROUND(I174*H174,2)</f>
        <v>0</v>
      </c>
      <c r="K174" s="217" t="s">
        <v>199</v>
      </c>
      <c r="L174" s="45"/>
      <c r="M174" s="222" t="s">
        <v>44</v>
      </c>
      <c r="N174" s="223" t="s">
        <v>53</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200</v>
      </c>
      <c r="AT174" s="226" t="s">
        <v>195</v>
      </c>
      <c r="AU174" s="226" t="s">
        <v>89</v>
      </c>
      <c r="AY174" s="17" t="s">
        <v>192</v>
      </c>
      <c r="BE174" s="227">
        <f>IF(N174="základní",J174,0)</f>
        <v>0</v>
      </c>
      <c r="BF174" s="227">
        <f>IF(N174="snížená",J174,0)</f>
        <v>0</v>
      </c>
      <c r="BG174" s="227">
        <f>IF(N174="zákl. přenesená",J174,0)</f>
        <v>0</v>
      </c>
      <c r="BH174" s="227">
        <f>IF(N174="sníž. přenesená",J174,0)</f>
        <v>0</v>
      </c>
      <c r="BI174" s="227">
        <f>IF(N174="nulová",J174,0)</f>
        <v>0</v>
      </c>
      <c r="BJ174" s="17" t="s">
        <v>89</v>
      </c>
      <c r="BK174" s="227">
        <f>ROUND(I174*H174,2)</f>
        <v>0</v>
      </c>
      <c r="BL174" s="17" t="s">
        <v>200</v>
      </c>
      <c r="BM174" s="226" t="s">
        <v>452</v>
      </c>
    </row>
    <row r="175" s="2" customFormat="1" ht="24.15" customHeight="1">
      <c r="A175" s="39"/>
      <c r="B175" s="40"/>
      <c r="C175" s="215" t="s">
        <v>453</v>
      </c>
      <c r="D175" s="215" t="s">
        <v>195</v>
      </c>
      <c r="E175" s="216" t="s">
        <v>454</v>
      </c>
      <c r="F175" s="217" t="s">
        <v>455</v>
      </c>
      <c r="G175" s="218" t="s">
        <v>220</v>
      </c>
      <c r="H175" s="219">
        <v>1</v>
      </c>
      <c r="I175" s="220"/>
      <c r="J175" s="221">
        <f>ROUND(I175*H175,2)</f>
        <v>0</v>
      </c>
      <c r="K175" s="217" t="s">
        <v>199</v>
      </c>
      <c r="L175" s="45"/>
      <c r="M175" s="222" t="s">
        <v>44</v>
      </c>
      <c r="N175" s="223" t="s">
        <v>53</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200</v>
      </c>
      <c r="AT175" s="226" t="s">
        <v>195</v>
      </c>
      <c r="AU175" s="226" t="s">
        <v>89</v>
      </c>
      <c r="AY175" s="17" t="s">
        <v>192</v>
      </c>
      <c r="BE175" s="227">
        <f>IF(N175="základní",J175,0)</f>
        <v>0</v>
      </c>
      <c r="BF175" s="227">
        <f>IF(N175="snížená",J175,0)</f>
        <v>0</v>
      </c>
      <c r="BG175" s="227">
        <f>IF(N175="zákl. přenesená",J175,0)</f>
        <v>0</v>
      </c>
      <c r="BH175" s="227">
        <f>IF(N175="sníž. přenesená",J175,0)</f>
        <v>0</v>
      </c>
      <c r="BI175" s="227">
        <f>IF(N175="nulová",J175,0)</f>
        <v>0</v>
      </c>
      <c r="BJ175" s="17" t="s">
        <v>89</v>
      </c>
      <c r="BK175" s="227">
        <f>ROUND(I175*H175,2)</f>
        <v>0</v>
      </c>
      <c r="BL175" s="17" t="s">
        <v>200</v>
      </c>
      <c r="BM175" s="226" t="s">
        <v>456</v>
      </c>
    </row>
    <row r="176" s="2" customFormat="1" ht="16.5" customHeight="1">
      <c r="A176" s="39"/>
      <c r="B176" s="40"/>
      <c r="C176" s="228" t="s">
        <v>457</v>
      </c>
      <c r="D176" s="228" t="s">
        <v>266</v>
      </c>
      <c r="E176" s="229" t="s">
        <v>458</v>
      </c>
      <c r="F176" s="230" t="s">
        <v>459</v>
      </c>
      <c r="G176" s="231" t="s">
        <v>220</v>
      </c>
      <c r="H176" s="232">
        <v>1</v>
      </c>
      <c r="I176" s="233"/>
      <c r="J176" s="234">
        <f>ROUND(I176*H176,2)</f>
        <v>0</v>
      </c>
      <c r="K176" s="230" t="s">
        <v>199</v>
      </c>
      <c r="L176" s="235"/>
      <c r="M176" s="236" t="s">
        <v>44</v>
      </c>
      <c r="N176" s="237" t="s">
        <v>53</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269</v>
      </c>
      <c r="AT176" s="226" t="s">
        <v>266</v>
      </c>
      <c r="AU176" s="226" t="s">
        <v>89</v>
      </c>
      <c r="AY176" s="17" t="s">
        <v>192</v>
      </c>
      <c r="BE176" s="227">
        <f>IF(N176="základní",J176,0)</f>
        <v>0</v>
      </c>
      <c r="BF176" s="227">
        <f>IF(N176="snížená",J176,0)</f>
        <v>0</v>
      </c>
      <c r="BG176" s="227">
        <f>IF(N176="zákl. přenesená",J176,0)</f>
        <v>0</v>
      </c>
      <c r="BH176" s="227">
        <f>IF(N176="sníž. přenesená",J176,0)</f>
        <v>0</v>
      </c>
      <c r="BI176" s="227">
        <f>IF(N176="nulová",J176,0)</f>
        <v>0</v>
      </c>
      <c r="BJ176" s="17" t="s">
        <v>89</v>
      </c>
      <c r="BK176" s="227">
        <f>ROUND(I176*H176,2)</f>
        <v>0</v>
      </c>
      <c r="BL176" s="17" t="s">
        <v>270</v>
      </c>
      <c r="BM176" s="226" t="s">
        <v>460</v>
      </c>
    </row>
    <row r="177" s="2" customFormat="1" ht="16.5" customHeight="1">
      <c r="A177" s="39"/>
      <c r="B177" s="40"/>
      <c r="C177" s="215" t="s">
        <v>270</v>
      </c>
      <c r="D177" s="215" t="s">
        <v>195</v>
      </c>
      <c r="E177" s="216" t="s">
        <v>461</v>
      </c>
      <c r="F177" s="217" t="s">
        <v>462</v>
      </c>
      <c r="G177" s="218" t="s">
        <v>220</v>
      </c>
      <c r="H177" s="219">
        <v>1</v>
      </c>
      <c r="I177" s="220"/>
      <c r="J177" s="221">
        <f>ROUND(I177*H177,2)</f>
        <v>0</v>
      </c>
      <c r="K177" s="217" t="s">
        <v>199</v>
      </c>
      <c r="L177" s="45"/>
      <c r="M177" s="222" t="s">
        <v>44</v>
      </c>
      <c r="N177" s="223" t="s">
        <v>53</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221</v>
      </c>
      <c r="AT177" s="226" t="s">
        <v>195</v>
      </c>
      <c r="AU177" s="226" t="s">
        <v>89</v>
      </c>
      <c r="AY177" s="17" t="s">
        <v>192</v>
      </c>
      <c r="BE177" s="227">
        <f>IF(N177="základní",J177,0)</f>
        <v>0</v>
      </c>
      <c r="BF177" s="227">
        <f>IF(N177="snížená",J177,0)</f>
        <v>0</v>
      </c>
      <c r="BG177" s="227">
        <f>IF(N177="zákl. přenesená",J177,0)</f>
        <v>0</v>
      </c>
      <c r="BH177" s="227">
        <f>IF(N177="sníž. přenesená",J177,0)</f>
        <v>0</v>
      </c>
      <c r="BI177" s="227">
        <f>IF(N177="nulová",J177,0)</f>
        <v>0</v>
      </c>
      <c r="BJ177" s="17" t="s">
        <v>89</v>
      </c>
      <c r="BK177" s="227">
        <f>ROUND(I177*H177,2)</f>
        <v>0</v>
      </c>
      <c r="BL177" s="17" t="s">
        <v>221</v>
      </c>
      <c r="BM177" s="226" t="s">
        <v>463</v>
      </c>
    </row>
    <row r="178" s="12" customFormat="1" ht="25.92" customHeight="1">
      <c r="A178" s="12"/>
      <c r="B178" s="199"/>
      <c r="C178" s="200"/>
      <c r="D178" s="201" t="s">
        <v>81</v>
      </c>
      <c r="E178" s="202" t="s">
        <v>464</v>
      </c>
      <c r="F178" s="202" t="s">
        <v>465</v>
      </c>
      <c r="G178" s="200"/>
      <c r="H178" s="200"/>
      <c r="I178" s="203"/>
      <c r="J178" s="204">
        <f>BK178</f>
        <v>0</v>
      </c>
      <c r="K178" s="200"/>
      <c r="L178" s="205"/>
      <c r="M178" s="206"/>
      <c r="N178" s="207"/>
      <c r="O178" s="207"/>
      <c r="P178" s="208">
        <f>SUM(P179:P192)</f>
        <v>0</v>
      </c>
      <c r="Q178" s="207"/>
      <c r="R178" s="208">
        <f>SUM(R179:R192)</f>
        <v>0</v>
      </c>
      <c r="S178" s="207"/>
      <c r="T178" s="209">
        <f>SUM(T179:T192)</f>
        <v>0</v>
      </c>
      <c r="U178" s="12"/>
      <c r="V178" s="12"/>
      <c r="W178" s="12"/>
      <c r="X178" s="12"/>
      <c r="Y178" s="12"/>
      <c r="Z178" s="12"/>
      <c r="AA178" s="12"/>
      <c r="AB178" s="12"/>
      <c r="AC178" s="12"/>
      <c r="AD178" s="12"/>
      <c r="AE178" s="12"/>
      <c r="AR178" s="210" t="s">
        <v>89</v>
      </c>
      <c r="AT178" s="211" t="s">
        <v>81</v>
      </c>
      <c r="AU178" s="211" t="s">
        <v>82</v>
      </c>
      <c r="AY178" s="210" t="s">
        <v>192</v>
      </c>
      <c r="BK178" s="212">
        <f>SUM(BK179:BK192)</f>
        <v>0</v>
      </c>
    </row>
    <row r="179" s="2" customFormat="1" ht="16.5" customHeight="1">
      <c r="A179" s="39"/>
      <c r="B179" s="40"/>
      <c r="C179" s="228" t="s">
        <v>466</v>
      </c>
      <c r="D179" s="228" t="s">
        <v>266</v>
      </c>
      <c r="E179" s="229" t="s">
        <v>467</v>
      </c>
      <c r="F179" s="230" t="s">
        <v>468</v>
      </c>
      <c r="G179" s="231" t="s">
        <v>220</v>
      </c>
      <c r="H179" s="232">
        <v>24</v>
      </c>
      <c r="I179" s="233"/>
      <c r="J179" s="234">
        <f>ROUND(I179*H179,2)</f>
        <v>0</v>
      </c>
      <c r="K179" s="230" t="s">
        <v>199</v>
      </c>
      <c r="L179" s="235"/>
      <c r="M179" s="236" t="s">
        <v>44</v>
      </c>
      <c r="N179" s="237" t="s">
        <v>53</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269</v>
      </c>
      <c r="AT179" s="226" t="s">
        <v>266</v>
      </c>
      <c r="AU179" s="226" t="s">
        <v>89</v>
      </c>
      <c r="AY179" s="17" t="s">
        <v>192</v>
      </c>
      <c r="BE179" s="227">
        <f>IF(N179="základní",J179,0)</f>
        <v>0</v>
      </c>
      <c r="BF179" s="227">
        <f>IF(N179="snížená",J179,0)</f>
        <v>0</v>
      </c>
      <c r="BG179" s="227">
        <f>IF(N179="zákl. přenesená",J179,0)</f>
        <v>0</v>
      </c>
      <c r="BH179" s="227">
        <f>IF(N179="sníž. přenesená",J179,0)</f>
        <v>0</v>
      </c>
      <c r="BI179" s="227">
        <f>IF(N179="nulová",J179,0)</f>
        <v>0</v>
      </c>
      <c r="BJ179" s="17" t="s">
        <v>89</v>
      </c>
      <c r="BK179" s="227">
        <f>ROUND(I179*H179,2)</f>
        <v>0</v>
      </c>
      <c r="BL179" s="17" t="s">
        <v>270</v>
      </c>
      <c r="BM179" s="226" t="s">
        <v>469</v>
      </c>
    </row>
    <row r="180" s="2" customFormat="1" ht="16.5" customHeight="1">
      <c r="A180" s="39"/>
      <c r="B180" s="40"/>
      <c r="C180" s="228" t="s">
        <v>470</v>
      </c>
      <c r="D180" s="228" t="s">
        <v>266</v>
      </c>
      <c r="E180" s="229" t="s">
        <v>471</v>
      </c>
      <c r="F180" s="230" t="s">
        <v>472</v>
      </c>
      <c r="G180" s="231" t="s">
        <v>220</v>
      </c>
      <c r="H180" s="232">
        <v>24</v>
      </c>
      <c r="I180" s="233"/>
      <c r="J180" s="234">
        <f>ROUND(I180*H180,2)</f>
        <v>0</v>
      </c>
      <c r="K180" s="230" t="s">
        <v>199</v>
      </c>
      <c r="L180" s="235"/>
      <c r="M180" s="236" t="s">
        <v>44</v>
      </c>
      <c r="N180" s="237" t="s">
        <v>53</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269</v>
      </c>
      <c r="AT180" s="226" t="s">
        <v>266</v>
      </c>
      <c r="AU180" s="226" t="s">
        <v>89</v>
      </c>
      <c r="AY180" s="17" t="s">
        <v>192</v>
      </c>
      <c r="BE180" s="227">
        <f>IF(N180="základní",J180,0)</f>
        <v>0</v>
      </c>
      <c r="BF180" s="227">
        <f>IF(N180="snížená",J180,0)</f>
        <v>0</v>
      </c>
      <c r="BG180" s="227">
        <f>IF(N180="zákl. přenesená",J180,0)</f>
        <v>0</v>
      </c>
      <c r="BH180" s="227">
        <f>IF(N180="sníž. přenesená",J180,0)</f>
        <v>0</v>
      </c>
      <c r="BI180" s="227">
        <f>IF(N180="nulová",J180,0)</f>
        <v>0</v>
      </c>
      <c r="BJ180" s="17" t="s">
        <v>89</v>
      </c>
      <c r="BK180" s="227">
        <f>ROUND(I180*H180,2)</f>
        <v>0</v>
      </c>
      <c r="BL180" s="17" t="s">
        <v>270</v>
      </c>
      <c r="BM180" s="226" t="s">
        <v>473</v>
      </c>
    </row>
    <row r="181" s="2" customFormat="1" ht="16.5" customHeight="1">
      <c r="A181" s="39"/>
      <c r="B181" s="40"/>
      <c r="C181" s="228" t="s">
        <v>474</v>
      </c>
      <c r="D181" s="228" t="s">
        <v>266</v>
      </c>
      <c r="E181" s="229" t="s">
        <v>475</v>
      </c>
      <c r="F181" s="230" t="s">
        <v>476</v>
      </c>
      <c r="G181" s="231" t="s">
        <v>220</v>
      </c>
      <c r="H181" s="232">
        <v>1</v>
      </c>
      <c r="I181" s="233"/>
      <c r="J181" s="234">
        <f>ROUND(I181*H181,2)</f>
        <v>0</v>
      </c>
      <c r="K181" s="230" t="s">
        <v>44</v>
      </c>
      <c r="L181" s="235"/>
      <c r="M181" s="236" t="s">
        <v>44</v>
      </c>
      <c r="N181" s="237" t="s">
        <v>53</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275</v>
      </c>
      <c r="AT181" s="226" t="s">
        <v>266</v>
      </c>
      <c r="AU181" s="226" t="s">
        <v>89</v>
      </c>
      <c r="AY181" s="17" t="s">
        <v>192</v>
      </c>
      <c r="BE181" s="227">
        <f>IF(N181="základní",J181,0)</f>
        <v>0</v>
      </c>
      <c r="BF181" s="227">
        <f>IF(N181="snížená",J181,0)</f>
        <v>0</v>
      </c>
      <c r="BG181" s="227">
        <f>IF(N181="zákl. přenesená",J181,0)</f>
        <v>0</v>
      </c>
      <c r="BH181" s="227">
        <f>IF(N181="sníž. přenesená",J181,0)</f>
        <v>0</v>
      </c>
      <c r="BI181" s="227">
        <f>IF(N181="nulová",J181,0)</f>
        <v>0</v>
      </c>
      <c r="BJ181" s="17" t="s">
        <v>89</v>
      </c>
      <c r="BK181" s="227">
        <f>ROUND(I181*H181,2)</f>
        <v>0</v>
      </c>
      <c r="BL181" s="17" t="s">
        <v>275</v>
      </c>
      <c r="BM181" s="226" t="s">
        <v>477</v>
      </c>
    </row>
    <row r="182" s="2" customFormat="1">
      <c r="A182" s="39"/>
      <c r="B182" s="40"/>
      <c r="C182" s="41"/>
      <c r="D182" s="238" t="s">
        <v>478</v>
      </c>
      <c r="E182" s="41"/>
      <c r="F182" s="239" t="s">
        <v>479</v>
      </c>
      <c r="G182" s="41"/>
      <c r="H182" s="41"/>
      <c r="I182" s="240"/>
      <c r="J182" s="41"/>
      <c r="K182" s="41"/>
      <c r="L182" s="45"/>
      <c r="M182" s="241"/>
      <c r="N182" s="242"/>
      <c r="O182" s="85"/>
      <c r="P182" s="85"/>
      <c r="Q182" s="85"/>
      <c r="R182" s="85"/>
      <c r="S182" s="85"/>
      <c r="T182" s="86"/>
      <c r="U182" s="39"/>
      <c r="V182" s="39"/>
      <c r="W182" s="39"/>
      <c r="X182" s="39"/>
      <c r="Y182" s="39"/>
      <c r="Z182" s="39"/>
      <c r="AA182" s="39"/>
      <c r="AB182" s="39"/>
      <c r="AC182" s="39"/>
      <c r="AD182" s="39"/>
      <c r="AE182" s="39"/>
      <c r="AT182" s="17" t="s">
        <v>478</v>
      </c>
      <c r="AU182" s="17" t="s">
        <v>89</v>
      </c>
    </row>
    <row r="183" s="2" customFormat="1" ht="16.5" customHeight="1">
      <c r="A183" s="39"/>
      <c r="B183" s="40"/>
      <c r="C183" s="228" t="s">
        <v>480</v>
      </c>
      <c r="D183" s="228" t="s">
        <v>266</v>
      </c>
      <c r="E183" s="229" t="s">
        <v>481</v>
      </c>
      <c r="F183" s="230" t="s">
        <v>482</v>
      </c>
      <c r="G183" s="231" t="s">
        <v>220</v>
      </c>
      <c r="H183" s="232">
        <v>1</v>
      </c>
      <c r="I183" s="233"/>
      <c r="J183" s="234">
        <f>ROUND(I183*H183,2)</f>
        <v>0</v>
      </c>
      <c r="K183" s="230" t="s">
        <v>44</v>
      </c>
      <c r="L183" s="235"/>
      <c r="M183" s="236" t="s">
        <v>44</v>
      </c>
      <c r="N183" s="237" t="s">
        <v>53</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275</v>
      </c>
      <c r="AT183" s="226" t="s">
        <v>266</v>
      </c>
      <c r="AU183" s="226" t="s">
        <v>89</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275</v>
      </c>
      <c r="BM183" s="226" t="s">
        <v>483</v>
      </c>
    </row>
    <row r="184" s="2" customFormat="1" ht="16.5" customHeight="1">
      <c r="A184" s="39"/>
      <c r="B184" s="40"/>
      <c r="C184" s="228" t="s">
        <v>484</v>
      </c>
      <c r="D184" s="228" t="s">
        <v>266</v>
      </c>
      <c r="E184" s="229" t="s">
        <v>485</v>
      </c>
      <c r="F184" s="230" t="s">
        <v>486</v>
      </c>
      <c r="G184" s="231" t="s">
        <v>220</v>
      </c>
      <c r="H184" s="232">
        <v>1</v>
      </c>
      <c r="I184" s="233"/>
      <c r="J184" s="234">
        <f>ROUND(I184*H184,2)</f>
        <v>0</v>
      </c>
      <c r="K184" s="230" t="s">
        <v>44</v>
      </c>
      <c r="L184" s="235"/>
      <c r="M184" s="236" t="s">
        <v>44</v>
      </c>
      <c r="N184" s="237" t="s">
        <v>53</v>
      </c>
      <c r="O184" s="85"/>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275</v>
      </c>
      <c r="AT184" s="226" t="s">
        <v>266</v>
      </c>
      <c r="AU184" s="226" t="s">
        <v>89</v>
      </c>
      <c r="AY184" s="17" t="s">
        <v>192</v>
      </c>
      <c r="BE184" s="227">
        <f>IF(N184="základní",J184,0)</f>
        <v>0</v>
      </c>
      <c r="BF184" s="227">
        <f>IF(N184="snížená",J184,0)</f>
        <v>0</v>
      </c>
      <c r="BG184" s="227">
        <f>IF(N184="zákl. přenesená",J184,0)</f>
        <v>0</v>
      </c>
      <c r="BH184" s="227">
        <f>IF(N184="sníž. přenesená",J184,0)</f>
        <v>0</v>
      </c>
      <c r="BI184" s="227">
        <f>IF(N184="nulová",J184,0)</f>
        <v>0</v>
      </c>
      <c r="BJ184" s="17" t="s">
        <v>89</v>
      </c>
      <c r="BK184" s="227">
        <f>ROUND(I184*H184,2)</f>
        <v>0</v>
      </c>
      <c r="BL184" s="17" t="s">
        <v>275</v>
      </c>
      <c r="BM184" s="226" t="s">
        <v>487</v>
      </c>
    </row>
    <row r="185" s="2" customFormat="1">
      <c r="A185" s="39"/>
      <c r="B185" s="40"/>
      <c r="C185" s="41"/>
      <c r="D185" s="238" t="s">
        <v>478</v>
      </c>
      <c r="E185" s="41"/>
      <c r="F185" s="239" t="s">
        <v>488</v>
      </c>
      <c r="G185" s="41"/>
      <c r="H185" s="41"/>
      <c r="I185" s="240"/>
      <c r="J185" s="41"/>
      <c r="K185" s="41"/>
      <c r="L185" s="45"/>
      <c r="M185" s="241"/>
      <c r="N185" s="242"/>
      <c r="O185" s="85"/>
      <c r="P185" s="85"/>
      <c r="Q185" s="85"/>
      <c r="R185" s="85"/>
      <c r="S185" s="85"/>
      <c r="T185" s="86"/>
      <c r="U185" s="39"/>
      <c r="V185" s="39"/>
      <c r="W185" s="39"/>
      <c r="X185" s="39"/>
      <c r="Y185" s="39"/>
      <c r="Z185" s="39"/>
      <c r="AA185" s="39"/>
      <c r="AB185" s="39"/>
      <c r="AC185" s="39"/>
      <c r="AD185" s="39"/>
      <c r="AE185" s="39"/>
      <c r="AT185" s="17" t="s">
        <v>478</v>
      </c>
      <c r="AU185" s="17" t="s">
        <v>89</v>
      </c>
    </row>
    <row r="186" s="2" customFormat="1" ht="16.5" customHeight="1">
      <c r="A186" s="39"/>
      <c r="B186" s="40"/>
      <c r="C186" s="228" t="s">
        <v>489</v>
      </c>
      <c r="D186" s="228" t="s">
        <v>266</v>
      </c>
      <c r="E186" s="229" t="s">
        <v>490</v>
      </c>
      <c r="F186" s="230" t="s">
        <v>491</v>
      </c>
      <c r="G186" s="231" t="s">
        <v>389</v>
      </c>
      <c r="H186" s="232">
        <v>1</v>
      </c>
      <c r="I186" s="233"/>
      <c r="J186" s="234">
        <f>ROUND(I186*H186,2)</f>
        <v>0</v>
      </c>
      <c r="K186" s="230" t="s">
        <v>199</v>
      </c>
      <c r="L186" s="235"/>
      <c r="M186" s="236" t="s">
        <v>44</v>
      </c>
      <c r="N186" s="237" t="s">
        <v>53</v>
      </c>
      <c r="O186" s="85"/>
      <c r="P186" s="224">
        <f>O186*H186</f>
        <v>0</v>
      </c>
      <c r="Q186" s="224">
        <v>0</v>
      </c>
      <c r="R186" s="224">
        <f>Q186*H186</f>
        <v>0</v>
      </c>
      <c r="S186" s="224">
        <v>0</v>
      </c>
      <c r="T186" s="225">
        <f>S186*H186</f>
        <v>0</v>
      </c>
      <c r="U186" s="39"/>
      <c r="V186" s="39"/>
      <c r="W186" s="39"/>
      <c r="X186" s="39"/>
      <c r="Y186" s="39"/>
      <c r="Z186" s="39"/>
      <c r="AA186" s="39"/>
      <c r="AB186" s="39"/>
      <c r="AC186" s="39"/>
      <c r="AD186" s="39"/>
      <c r="AE186" s="39"/>
      <c r="AR186" s="226" t="s">
        <v>275</v>
      </c>
      <c r="AT186" s="226" t="s">
        <v>266</v>
      </c>
      <c r="AU186" s="226" t="s">
        <v>89</v>
      </c>
      <c r="AY186" s="17" t="s">
        <v>192</v>
      </c>
      <c r="BE186" s="227">
        <f>IF(N186="základní",J186,0)</f>
        <v>0</v>
      </c>
      <c r="BF186" s="227">
        <f>IF(N186="snížená",J186,0)</f>
        <v>0</v>
      </c>
      <c r="BG186" s="227">
        <f>IF(N186="zákl. přenesená",J186,0)</f>
        <v>0</v>
      </c>
      <c r="BH186" s="227">
        <f>IF(N186="sníž. přenesená",J186,0)</f>
        <v>0</v>
      </c>
      <c r="BI186" s="227">
        <f>IF(N186="nulová",J186,0)</f>
        <v>0</v>
      </c>
      <c r="BJ186" s="17" t="s">
        <v>89</v>
      </c>
      <c r="BK186" s="227">
        <f>ROUND(I186*H186,2)</f>
        <v>0</v>
      </c>
      <c r="BL186" s="17" t="s">
        <v>275</v>
      </c>
      <c r="BM186" s="226" t="s">
        <v>492</v>
      </c>
    </row>
    <row r="187" s="2" customFormat="1" ht="16.5" customHeight="1">
      <c r="A187" s="39"/>
      <c r="B187" s="40"/>
      <c r="C187" s="228" t="s">
        <v>493</v>
      </c>
      <c r="D187" s="228" t="s">
        <v>266</v>
      </c>
      <c r="E187" s="229" t="s">
        <v>494</v>
      </c>
      <c r="F187" s="230" t="s">
        <v>495</v>
      </c>
      <c r="G187" s="231" t="s">
        <v>220</v>
      </c>
      <c r="H187" s="232">
        <v>4</v>
      </c>
      <c r="I187" s="233"/>
      <c r="J187" s="234">
        <f>ROUND(I187*H187,2)</f>
        <v>0</v>
      </c>
      <c r="K187" s="230" t="s">
        <v>44</v>
      </c>
      <c r="L187" s="235"/>
      <c r="M187" s="236" t="s">
        <v>44</v>
      </c>
      <c r="N187" s="237" t="s">
        <v>53</v>
      </c>
      <c r="O187" s="85"/>
      <c r="P187" s="224">
        <f>O187*H187</f>
        <v>0</v>
      </c>
      <c r="Q187" s="224">
        <v>0</v>
      </c>
      <c r="R187" s="224">
        <f>Q187*H187</f>
        <v>0</v>
      </c>
      <c r="S187" s="224">
        <v>0</v>
      </c>
      <c r="T187" s="225">
        <f>S187*H187</f>
        <v>0</v>
      </c>
      <c r="U187" s="39"/>
      <c r="V187" s="39"/>
      <c r="W187" s="39"/>
      <c r="X187" s="39"/>
      <c r="Y187" s="39"/>
      <c r="Z187" s="39"/>
      <c r="AA187" s="39"/>
      <c r="AB187" s="39"/>
      <c r="AC187" s="39"/>
      <c r="AD187" s="39"/>
      <c r="AE187" s="39"/>
      <c r="AR187" s="226" t="s">
        <v>275</v>
      </c>
      <c r="AT187" s="226" t="s">
        <v>266</v>
      </c>
      <c r="AU187" s="226" t="s">
        <v>89</v>
      </c>
      <c r="AY187" s="17" t="s">
        <v>192</v>
      </c>
      <c r="BE187" s="227">
        <f>IF(N187="základní",J187,0)</f>
        <v>0</v>
      </c>
      <c r="BF187" s="227">
        <f>IF(N187="snížená",J187,0)</f>
        <v>0</v>
      </c>
      <c r="BG187" s="227">
        <f>IF(N187="zákl. přenesená",J187,0)</f>
        <v>0</v>
      </c>
      <c r="BH187" s="227">
        <f>IF(N187="sníž. přenesená",J187,0)</f>
        <v>0</v>
      </c>
      <c r="BI187" s="227">
        <f>IF(N187="nulová",J187,0)</f>
        <v>0</v>
      </c>
      <c r="BJ187" s="17" t="s">
        <v>89</v>
      </c>
      <c r="BK187" s="227">
        <f>ROUND(I187*H187,2)</f>
        <v>0</v>
      </c>
      <c r="BL187" s="17" t="s">
        <v>275</v>
      </c>
      <c r="BM187" s="226" t="s">
        <v>496</v>
      </c>
    </row>
    <row r="188" s="2" customFormat="1">
      <c r="A188" s="39"/>
      <c r="B188" s="40"/>
      <c r="C188" s="41"/>
      <c r="D188" s="238" t="s">
        <v>478</v>
      </c>
      <c r="E188" s="41"/>
      <c r="F188" s="239" t="s">
        <v>497</v>
      </c>
      <c r="G188" s="41"/>
      <c r="H188" s="41"/>
      <c r="I188" s="240"/>
      <c r="J188" s="41"/>
      <c r="K188" s="41"/>
      <c r="L188" s="45"/>
      <c r="M188" s="241"/>
      <c r="N188" s="242"/>
      <c r="O188" s="85"/>
      <c r="P188" s="85"/>
      <c r="Q188" s="85"/>
      <c r="R188" s="85"/>
      <c r="S188" s="85"/>
      <c r="T188" s="86"/>
      <c r="U188" s="39"/>
      <c r="V188" s="39"/>
      <c r="W188" s="39"/>
      <c r="X188" s="39"/>
      <c r="Y188" s="39"/>
      <c r="Z188" s="39"/>
      <c r="AA188" s="39"/>
      <c r="AB188" s="39"/>
      <c r="AC188" s="39"/>
      <c r="AD188" s="39"/>
      <c r="AE188" s="39"/>
      <c r="AT188" s="17" t="s">
        <v>478</v>
      </c>
      <c r="AU188" s="17" t="s">
        <v>89</v>
      </c>
    </row>
    <row r="189" s="2" customFormat="1" ht="16.5" customHeight="1">
      <c r="A189" s="39"/>
      <c r="B189" s="40"/>
      <c r="C189" s="228" t="s">
        <v>498</v>
      </c>
      <c r="D189" s="228" t="s">
        <v>266</v>
      </c>
      <c r="E189" s="229" t="s">
        <v>499</v>
      </c>
      <c r="F189" s="230" t="s">
        <v>500</v>
      </c>
      <c r="G189" s="231" t="s">
        <v>220</v>
      </c>
      <c r="H189" s="232">
        <v>1</v>
      </c>
      <c r="I189" s="233"/>
      <c r="J189" s="234">
        <f>ROUND(I189*H189,2)</f>
        <v>0</v>
      </c>
      <c r="K189" s="230" t="s">
        <v>199</v>
      </c>
      <c r="L189" s="235"/>
      <c r="M189" s="236" t="s">
        <v>44</v>
      </c>
      <c r="N189" s="237" t="s">
        <v>53</v>
      </c>
      <c r="O189" s="85"/>
      <c r="P189" s="224">
        <f>O189*H189</f>
        <v>0</v>
      </c>
      <c r="Q189" s="224">
        <v>0</v>
      </c>
      <c r="R189" s="224">
        <f>Q189*H189</f>
        <v>0</v>
      </c>
      <c r="S189" s="224">
        <v>0</v>
      </c>
      <c r="T189" s="225">
        <f>S189*H189</f>
        <v>0</v>
      </c>
      <c r="U189" s="39"/>
      <c r="V189" s="39"/>
      <c r="W189" s="39"/>
      <c r="X189" s="39"/>
      <c r="Y189" s="39"/>
      <c r="Z189" s="39"/>
      <c r="AA189" s="39"/>
      <c r="AB189" s="39"/>
      <c r="AC189" s="39"/>
      <c r="AD189" s="39"/>
      <c r="AE189" s="39"/>
      <c r="AR189" s="226" t="s">
        <v>269</v>
      </c>
      <c r="AT189" s="226" t="s">
        <v>266</v>
      </c>
      <c r="AU189" s="226" t="s">
        <v>89</v>
      </c>
      <c r="AY189" s="17" t="s">
        <v>192</v>
      </c>
      <c r="BE189" s="227">
        <f>IF(N189="základní",J189,0)</f>
        <v>0</v>
      </c>
      <c r="BF189" s="227">
        <f>IF(N189="snížená",J189,0)</f>
        <v>0</v>
      </c>
      <c r="BG189" s="227">
        <f>IF(N189="zákl. přenesená",J189,0)</f>
        <v>0</v>
      </c>
      <c r="BH189" s="227">
        <f>IF(N189="sníž. přenesená",J189,0)</f>
        <v>0</v>
      </c>
      <c r="BI189" s="227">
        <f>IF(N189="nulová",J189,0)</f>
        <v>0</v>
      </c>
      <c r="BJ189" s="17" t="s">
        <v>89</v>
      </c>
      <c r="BK189" s="227">
        <f>ROUND(I189*H189,2)</f>
        <v>0</v>
      </c>
      <c r="BL189" s="17" t="s">
        <v>270</v>
      </c>
      <c r="BM189" s="226" t="s">
        <v>501</v>
      </c>
    </row>
    <row r="190" s="2" customFormat="1" ht="16.5" customHeight="1">
      <c r="A190" s="39"/>
      <c r="B190" s="40"/>
      <c r="C190" s="228" t="s">
        <v>502</v>
      </c>
      <c r="D190" s="228" t="s">
        <v>266</v>
      </c>
      <c r="E190" s="229" t="s">
        <v>503</v>
      </c>
      <c r="F190" s="230" t="s">
        <v>504</v>
      </c>
      <c r="G190" s="231" t="s">
        <v>220</v>
      </c>
      <c r="H190" s="232">
        <v>1</v>
      </c>
      <c r="I190" s="233"/>
      <c r="J190" s="234">
        <f>ROUND(I190*H190,2)</f>
        <v>0</v>
      </c>
      <c r="K190" s="230" t="s">
        <v>199</v>
      </c>
      <c r="L190" s="235"/>
      <c r="M190" s="236" t="s">
        <v>44</v>
      </c>
      <c r="N190" s="237" t="s">
        <v>53</v>
      </c>
      <c r="O190" s="85"/>
      <c r="P190" s="224">
        <f>O190*H190</f>
        <v>0</v>
      </c>
      <c r="Q190" s="224">
        <v>0</v>
      </c>
      <c r="R190" s="224">
        <f>Q190*H190</f>
        <v>0</v>
      </c>
      <c r="S190" s="224">
        <v>0</v>
      </c>
      <c r="T190" s="225">
        <f>S190*H190</f>
        <v>0</v>
      </c>
      <c r="U190" s="39"/>
      <c r="V190" s="39"/>
      <c r="W190" s="39"/>
      <c r="X190" s="39"/>
      <c r="Y190" s="39"/>
      <c r="Z190" s="39"/>
      <c r="AA190" s="39"/>
      <c r="AB190" s="39"/>
      <c r="AC190" s="39"/>
      <c r="AD190" s="39"/>
      <c r="AE190" s="39"/>
      <c r="AR190" s="226" t="s">
        <v>269</v>
      </c>
      <c r="AT190" s="226" t="s">
        <v>266</v>
      </c>
      <c r="AU190" s="226" t="s">
        <v>89</v>
      </c>
      <c r="AY190" s="17" t="s">
        <v>192</v>
      </c>
      <c r="BE190" s="227">
        <f>IF(N190="základní",J190,0)</f>
        <v>0</v>
      </c>
      <c r="BF190" s="227">
        <f>IF(N190="snížená",J190,0)</f>
        <v>0</v>
      </c>
      <c r="BG190" s="227">
        <f>IF(N190="zákl. přenesená",J190,0)</f>
        <v>0</v>
      </c>
      <c r="BH190" s="227">
        <f>IF(N190="sníž. přenesená",J190,0)</f>
        <v>0</v>
      </c>
      <c r="BI190" s="227">
        <f>IF(N190="nulová",J190,0)</f>
        <v>0</v>
      </c>
      <c r="BJ190" s="17" t="s">
        <v>89</v>
      </c>
      <c r="BK190" s="227">
        <f>ROUND(I190*H190,2)</f>
        <v>0</v>
      </c>
      <c r="BL190" s="17" t="s">
        <v>270</v>
      </c>
      <c r="BM190" s="226" t="s">
        <v>505</v>
      </c>
    </row>
    <row r="191" s="2" customFormat="1" ht="16.5" customHeight="1">
      <c r="A191" s="39"/>
      <c r="B191" s="40"/>
      <c r="C191" s="215" t="s">
        <v>506</v>
      </c>
      <c r="D191" s="215" t="s">
        <v>195</v>
      </c>
      <c r="E191" s="216" t="s">
        <v>507</v>
      </c>
      <c r="F191" s="217" t="s">
        <v>508</v>
      </c>
      <c r="G191" s="218" t="s">
        <v>220</v>
      </c>
      <c r="H191" s="219">
        <v>148</v>
      </c>
      <c r="I191" s="220"/>
      <c r="J191" s="221">
        <f>ROUND(I191*H191,2)</f>
        <v>0</v>
      </c>
      <c r="K191" s="217" t="s">
        <v>199</v>
      </c>
      <c r="L191" s="45"/>
      <c r="M191" s="222" t="s">
        <v>44</v>
      </c>
      <c r="N191" s="223" t="s">
        <v>53</v>
      </c>
      <c r="O191" s="85"/>
      <c r="P191" s="224">
        <f>O191*H191</f>
        <v>0</v>
      </c>
      <c r="Q191" s="224">
        <v>0</v>
      </c>
      <c r="R191" s="224">
        <f>Q191*H191</f>
        <v>0</v>
      </c>
      <c r="S191" s="224">
        <v>0</v>
      </c>
      <c r="T191" s="225">
        <f>S191*H191</f>
        <v>0</v>
      </c>
      <c r="U191" s="39"/>
      <c r="V191" s="39"/>
      <c r="W191" s="39"/>
      <c r="X191" s="39"/>
      <c r="Y191" s="39"/>
      <c r="Z191" s="39"/>
      <c r="AA191" s="39"/>
      <c r="AB191" s="39"/>
      <c r="AC191" s="39"/>
      <c r="AD191" s="39"/>
      <c r="AE191" s="39"/>
      <c r="AR191" s="226" t="s">
        <v>211</v>
      </c>
      <c r="AT191" s="226" t="s">
        <v>195</v>
      </c>
      <c r="AU191" s="226" t="s">
        <v>89</v>
      </c>
      <c r="AY191" s="17" t="s">
        <v>192</v>
      </c>
      <c r="BE191" s="227">
        <f>IF(N191="základní",J191,0)</f>
        <v>0</v>
      </c>
      <c r="BF191" s="227">
        <f>IF(N191="snížená",J191,0)</f>
        <v>0</v>
      </c>
      <c r="BG191" s="227">
        <f>IF(N191="zákl. přenesená",J191,0)</f>
        <v>0</v>
      </c>
      <c r="BH191" s="227">
        <f>IF(N191="sníž. přenesená",J191,0)</f>
        <v>0</v>
      </c>
      <c r="BI191" s="227">
        <f>IF(N191="nulová",J191,0)</f>
        <v>0</v>
      </c>
      <c r="BJ191" s="17" t="s">
        <v>89</v>
      </c>
      <c r="BK191" s="227">
        <f>ROUND(I191*H191,2)</f>
        <v>0</v>
      </c>
      <c r="BL191" s="17" t="s">
        <v>211</v>
      </c>
      <c r="BM191" s="226" t="s">
        <v>509</v>
      </c>
    </row>
    <row r="192" s="2" customFormat="1" ht="16.5" customHeight="1">
      <c r="A192" s="39"/>
      <c r="B192" s="40"/>
      <c r="C192" s="228" t="s">
        <v>510</v>
      </c>
      <c r="D192" s="228" t="s">
        <v>266</v>
      </c>
      <c r="E192" s="229" t="s">
        <v>511</v>
      </c>
      <c r="F192" s="230" t="s">
        <v>512</v>
      </c>
      <c r="G192" s="231" t="s">
        <v>220</v>
      </c>
      <c r="H192" s="232">
        <v>20</v>
      </c>
      <c r="I192" s="233"/>
      <c r="J192" s="234">
        <f>ROUND(I192*H192,2)</f>
        <v>0</v>
      </c>
      <c r="K192" s="230" t="s">
        <v>199</v>
      </c>
      <c r="L192" s="235"/>
      <c r="M192" s="236" t="s">
        <v>44</v>
      </c>
      <c r="N192" s="237" t="s">
        <v>53</v>
      </c>
      <c r="O192" s="85"/>
      <c r="P192" s="224">
        <f>O192*H192</f>
        <v>0</v>
      </c>
      <c r="Q192" s="224">
        <v>0</v>
      </c>
      <c r="R192" s="224">
        <f>Q192*H192</f>
        <v>0</v>
      </c>
      <c r="S192" s="224">
        <v>0</v>
      </c>
      <c r="T192" s="225">
        <f>S192*H192</f>
        <v>0</v>
      </c>
      <c r="U192" s="39"/>
      <c r="V192" s="39"/>
      <c r="W192" s="39"/>
      <c r="X192" s="39"/>
      <c r="Y192" s="39"/>
      <c r="Z192" s="39"/>
      <c r="AA192" s="39"/>
      <c r="AB192" s="39"/>
      <c r="AC192" s="39"/>
      <c r="AD192" s="39"/>
      <c r="AE192" s="39"/>
      <c r="AR192" s="226" t="s">
        <v>269</v>
      </c>
      <c r="AT192" s="226" t="s">
        <v>266</v>
      </c>
      <c r="AU192" s="226" t="s">
        <v>89</v>
      </c>
      <c r="AY192" s="17" t="s">
        <v>192</v>
      </c>
      <c r="BE192" s="227">
        <f>IF(N192="základní",J192,0)</f>
        <v>0</v>
      </c>
      <c r="BF192" s="227">
        <f>IF(N192="snížená",J192,0)</f>
        <v>0</v>
      </c>
      <c r="BG192" s="227">
        <f>IF(N192="zákl. přenesená",J192,0)</f>
        <v>0</v>
      </c>
      <c r="BH192" s="227">
        <f>IF(N192="sníž. přenesená",J192,0)</f>
        <v>0</v>
      </c>
      <c r="BI192" s="227">
        <f>IF(N192="nulová",J192,0)</f>
        <v>0</v>
      </c>
      <c r="BJ192" s="17" t="s">
        <v>89</v>
      </c>
      <c r="BK192" s="227">
        <f>ROUND(I192*H192,2)</f>
        <v>0</v>
      </c>
      <c r="BL192" s="17" t="s">
        <v>270</v>
      </c>
      <c r="BM192" s="226" t="s">
        <v>513</v>
      </c>
    </row>
    <row r="193" s="12" customFormat="1" ht="25.92" customHeight="1">
      <c r="A193" s="12"/>
      <c r="B193" s="199"/>
      <c r="C193" s="200"/>
      <c r="D193" s="201" t="s">
        <v>81</v>
      </c>
      <c r="E193" s="202" t="s">
        <v>514</v>
      </c>
      <c r="F193" s="202" t="s">
        <v>515</v>
      </c>
      <c r="G193" s="200"/>
      <c r="H193" s="200"/>
      <c r="I193" s="203"/>
      <c r="J193" s="204">
        <f>BK193</f>
        <v>0</v>
      </c>
      <c r="K193" s="200"/>
      <c r="L193" s="205"/>
      <c r="M193" s="206"/>
      <c r="N193" s="207"/>
      <c r="O193" s="207"/>
      <c r="P193" s="208">
        <f>SUM(P194:P217)</f>
        <v>0</v>
      </c>
      <c r="Q193" s="207"/>
      <c r="R193" s="208">
        <f>SUM(R194:R217)</f>
        <v>0</v>
      </c>
      <c r="S193" s="207"/>
      <c r="T193" s="209">
        <f>SUM(T194:T217)</f>
        <v>0</v>
      </c>
      <c r="U193" s="12"/>
      <c r="V193" s="12"/>
      <c r="W193" s="12"/>
      <c r="X193" s="12"/>
      <c r="Y193" s="12"/>
      <c r="Z193" s="12"/>
      <c r="AA193" s="12"/>
      <c r="AB193" s="12"/>
      <c r="AC193" s="12"/>
      <c r="AD193" s="12"/>
      <c r="AE193" s="12"/>
      <c r="AR193" s="210" t="s">
        <v>91</v>
      </c>
      <c r="AT193" s="211" t="s">
        <v>81</v>
      </c>
      <c r="AU193" s="211" t="s">
        <v>82</v>
      </c>
      <c r="AY193" s="210" t="s">
        <v>192</v>
      </c>
      <c r="BK193" s="212">
        <f>SUM(BK194:BK217)</f>
        <v>0</v>
      </c>
    </row>
    <row r="194" s="2" customFormat="1" ht="24.15" customHeight="1">
      <c r="A194" s="39"/>
      <c r="B194" s="40"/>
      <c r="C194" s="228" t="s">
        <v>516</v>
      </c>
      <c r="D194" s="228" t="s">
        <v>266</v>
      </c>
      <c r="E194" s="229" t="s">
        <v>517</v>
      </c>
      <c r="F194" s="230" t="s">
        <v>518</v>
      </c>
      <c r="G194" s="231" t="s">
        <v>220</v>
      </c>
      <c r="H194" s="232">
        <v>1</v>
      </c>
      <c r="I194" s="233"/>
      <c r="J194" s="234">
        <f>ROUND(I194*H194,2)</f>
        <v>0</v>
      </c>
      <c r="K194" s="230" t="s">
        <v>199</v>
      </c>
      <c r="L194" s="235"/>
      <c r="M194" s="236" t="s">
        <v>44</v>
      </c>
      <c r="N194" s="237" t="s">
        <v>53</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269</v>
      </c>
      <c r="AT194" s="226" t="s">
        <v>266</v>
      </c>
      <c r="AU194" s="226" t="s">
        <v>89</v>
      </c>
      <c r="AY194" s="17" t="s">
        <v>192</v>
      </c>
      <c r="BE194" s="227">
        <f>IF(N194="základní",J194,0)</f>
        <v>0</v>
      </c>
      <c r="BF194" s="227">
        <f>IF(N194="snížená",J194,0)</f>
        <v>0</v>
      </c>
      <c r="BG194" s="227">
        <f>IF(N194="zákl. přenesená",J194,0)</f>
        <v>0</v>
      </c>
      <c r="BH194" s="227">
        <f>IF(N194="sníž. přenesená",J194,0)</f>
        <v>0</v>
      </c>
      <c r="BI194" s="227">
        <f>IF(N194="nulová",J194,0)</f>
        <v>0</v>
      </c>
      <c r="BJ194" s="17" t="s">
        <v>89</v>
      </c>
      <c r="BK194" s="227">
        <f>ROUND(I194*H194,2)</f>
        <v>0</v>
      </c>
      <c r="BL194" s="17" t="s">
        <v>270</v>
      </c>
      <c r="BM194" s="226" t="s">
        <v>519</v>
      </c>
    </row>
    <row r="195" s="2" customFormat="1" ht="37.8" customHeight="1">
      <c r="A195" s="39"/>
      <c r="B195" s="40"/>
      <c r="C195" s="228" t="s">
        <v>520</v>
      </c>
      <c r="D195" s="228" t="s">
        <v>266</v>
      </c>
      <c r="E195" s="229" t="s">
        <v>521</v>
      </c>
      <c r="F195" s="230" t="s">
        <v>522</v>
      </c>
      <c r="G195" s="231" t="s">
        <v>220</v>
      </c>
      <c r="H195" s="232">
        <v>2</v>
      </c>
      <c r="I195" s="233"/>
      <c r="J195" s="234">
        <f>ROUND(I195*H195,2)</f>
        <v>0</v>
      </c>
      <c r="K195" s="230" t="s">
        <v>199</v>
      </c>
      <c r="L195" s="235"/>
      <c r="M195" s="236" t="s">
        <v>44</v>
      </c>
      <c r="N195" s="237" t="s">
        <v>53</v>
      </c>
      <c r="O195" s="85"/>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275</v>
      </c>
      <c r="AT195" s="226" t="s">
        <v>266</v>
      </c>
      <c r="AU195" s="226" t="s">
        <v>89</v>
      </c>
      <c r="AY195" s="17" t="s">
        <v>192</v>
      </c>
      <c r="BE195" s="227">
        <f>IF(N195="základní",J195,0)</f>
        <v>0</v>
      </c>
      <c r="BF195" s="227">
        <f>IF(N195="snížená",J195,0)</f>
        <v>0</v>
      </c>
      <c r="BG195" s="227">
        <f>IF(N195="zákl. přenesená",J195,0)</f>
        <v>0</v>
      </c>
      <c r="BH195" s="227">
        <f>IF(N195="sníž. přenesená",J195,0)</f>
        <v>0</v>
      </c>
      <c r="BI195" s="227">
        <f>IF(N195="nulová",J195,0)</f>
        <v>0</v>
      </c>
      <c r="BJ195" s="17" t="s">
        <v>89</v>
      </c>
      <c r="BK195" s="227">
        <f>ROUND(I195*H195,2)</f>
        <v>0</v>
      </c>
      <c r="BL195" s="17" t="s">
        <v>275</v>
      </c>
      <c r="BM195" s="226" t="s">
        <v>523</v>
      </c>
    </row>
    <row r="196" s="2" customFormat="1" ht="16.5" customHeight="1">
      <c r="A196" s="39"/>
      <c r="B196" s="40"/>
      <c r="C196" s="228" t="s">
        <v>524</v>
      </c>
      <c r="D196" s="228" t="s">
        <v>266</v>
      </c>
      <c r="E196" s="229" t="s">
        <v>525</v>
      </c>
      <c r="F196" s="230" t="s">
        <v>526</v>
      </c>
      <c r="G196" s="231" t="s">
        <v>220</v>
      </c>
      <c r="H196" s="232">
        <v>1</v>
      </c>
      <c r="I196" s="233"/>
      <c r="J196" s="234">
        <f>ROUND(I196*H196,2)</f>
        <v>0</v>
      </c>
      <c r="K196" s="230" t="s">
        <v>199</v>
      </c>
      <c r="L196" s="235"/>
      <c r="M196" s="236" t="s">
        <v>44</v>
      </c>
      <c r="N196" s="237" t="s">
        <v>53</v>
      </c>
      <c r="O196" s="85"/>
      <c r="P196" s="224">
        <f>O196*H196</f>
        <v>0</v>
      </c>
      <c r="Q196" s="224">
        <v>0</v>
      </c>
      <c r="R196" s="224">
        <f>Q196*H196</f>
        <v>0</v>
      </c>
      <c r="S196" s="224">
        <v>0</v>
      </c>
      <c r="T196" s="225">
        <f>S196*H196</f>
        <v>0</v>
      </c>
      <c r="U196" s="39"/>
      <c r="V196" s="39"/>
      <c r="W196" s="39"/>
      <c r="X196" s="39"/>
      <c r="Y196" s="39"/>
      <c r="Z196" s="39"/>
      <c r="AA196" s="39"/>
      <c r="AB196" s="39"/>
      <c r="AC196" s="39"/>
      <c r="AD196" s="39"/>
      <c r="AE196" s="39"/>
      <c r="AR196" s="226" t="s">
        <v>269</v>
      </c>
      <c r="AT196" s="226" t="s">
        <v>266</v>
      </c>
      <c r="AU196" s="226" t="s">
        <v>89</v>
      </c>
      <c r="AY196" s="17" t="s">
        <v>192</v>
      </c>
      <c r="BE196" s="227">
        <f>IF(N196="základní",J196,0)</f>
        <v>0</v>
      </c>
      <c r="BF196" s="227">
        <f>IF(N196="snížená",J196,0)</f>
        <v>0</v>
      </c>
      <c r="BG196" s="227">
        <f>IF(N196="zákl. přenesená",J196,0)</f>
        <v>0</v>
      </c>
      <c r="BH196" s="227">
        <f>IF(N196="sníž. přenesená",J196,0)</f>
        <v>0</v>
      </c>
      <c r="BI196" s="227">
        <f>IF(N196="nulová",J196,0)</f>
        <v>0</v>
      </c>
      <c r="BJ196" s="17" t="s">
        <v>89</v>
      </c>
      <c r="BK196" s="227">
        <f>ROUND(I196*H196,2)</f>
        <v>0</v>
      </c>
      <c r="BL196" s="17" t="s">
        <v>270</v>
      </c>
      <c r="BM196" s="226" t="s">
        <v>527</v>
      </c>
    </row>
    <row r="197" s="2" customFormat="1" ht="16.5" customHeight="1">
      <c r="A197" s="39"/>
      <c r="B197" s="40"/>
      <c r="C197" s="228" t="s">
        <v>528</v>
      </c>
      <c r="D197" s="228" t="s">
        <v>266</v>
      </c>
      <c r="E197" s="229" t="s">
        <v>529</v>
      </c>
      <c r="F197" s="230" t="s">
        <v>530</v>
      </c>
      <c r="G197" s="231" t="s">
        <v>220</v>
      </c>
      <c r="H197" s="232">
        <v>1</v>
      </c>
      <c r="I197" s="233"/>
      <c r="J197" s="234">
        <f>ROUND(I197*H197,2)</f>
        <v>0</v>
      </c>
      <c r="K197" s="230" t="s">
        <v>199</v>
      </c>
      <c r="L197" s="235"/>
      <c r="M197" s="236" t="s">
        <v>44</v>
      </c>
      <c r="N197" s="237" t="s">
        <v>53</v>
      </c>
      <c r="O197" s="85"/>
      <c r="P197" s="224">
        <f>O197*H197</f>
        <v>0</v>
      </c>
      <c r="Q197" s="224">
        <v>0</v>
      </c>
      <c r="R197" s="224">
        <f>Q197*H197</f>
        <v>0</v>
      </c>
      <c r="S197" s="224">
        <v>0</v>
      </c>
      <c r="T197" s="225">
        <f>S197*H197</f>
        <v>0</v>
      </c>
      <c r="U197" s="39"/>
      <c r="V197" s="39"/>
      <c r="W197" s="39"/>
      <c r="X197" s="39"/>
      <c r="Y197" s="39"/>
      <c r="Z197" s="39"/>
      <c r="AA197" s="39"/>
      <c r="AB197" s="39"/>
      <c r="AC197" s="39"/>
      <c r="AD197" s="39"/>
      <c r="AE197" s="39"/>
      <c r="AR197" s="226" t="s">
        <v>269</v>
      </c>
      <c r="AT197" s="226" t="s">
        <v>266</v>
      </c>
      <c r="AU197" s="226" t="s">
        <v>89</v>
      </c>
      <c r="AY197" s="17" t="s">
        <v>192</v>
      </c>
      <c r="BE197" s="227">
        <f>IF(N197="základní",J197,0)</f>
        <v>0</v>
      </c>
      <c r="BF197" s="227">
        <f>IF(N197="snížená",J197,0)</f>
        <v>0</v>
      </c>
      <c r="BG197" s="227">
        <f>IF(N197="zákl. přenesená",J197,0)</f>
        <v>0</v>
      </c>
      <c r="BH197" s="227">
        <f>IF(N197="sníž. přenesená",J197,0)</f>
        <v>0</v>
      </c>
      <c r="BI197" s="227">
        <f>IF(N197="nulová",J197,0)</f>
        <v>0</v>
      </c>
      <c r="BJ197" s="17" t="s">
        <v>89</v>
      </c>
      <c r="BK197" s="227">
        <f>ROUND(I197*H197,2)</f>
        <v>0</v>
      </c>
      <c r="BL197" s="17" t="s">
        <v>270</v>
      </c>
      <c r="BM197" s="226" t="s">
        <v>531</v>
      </c>
    </row>
    <row r="198" s="2" customFormat="1" ht="16.5" customHeight="1">
      <c r="A198" s="39"/>
      <c r="B198" s="40"/>
      <c r="C198" s="228" t="s">
        <v>532</v>
      </c>
      <c r="D198" s="228" t="s">
        <v>266</v>
      </c>
      <c r="E198" s="229" t="s">
        <v>533</v>
      </c>
      <c r="F198" s="230" t="s">
        <v>534</v>
      </c>
      <c r="G198" s="231" t="s">
        <v>220</v>
      </c>
      <c r="H198" s="232">
        <v>3</v>
      </c>
      <c r="I198" s="233"/>
      <c r="J198" s="234">
        <f>ROUND(I198*H198,2)</f>
        <v>0</v>
      </c>
      <c r="K198" s="230" t="s">
        <v>199</v>
      </c>
      <c r="L198" s="235"/>
      <c r="M198" s="236" t="s">
        <v>44</v>
      </c>
      <c r="N198" s="237" t="s">
        <v>53</v>
      </c>
      <c r="O198" s="85"/>
      <c r="P198" s="224">
        <f>O198*H198</f>
        <v>0</v>
      </c>
      <c r="Q198" s="224">
        <v>0</v>
      </c>
      <c r="R198" s="224">
        <f>Q198*H198</f>
        <v>0</v>
      </c>
      <c r="S198" s="224">
        <v>0</v>
      </c>
      <c r="T198" s="225">
        <f>S198*H198</f>
        <v>0</v>
      </c>
      <c r="U198" s="39"/>
      <c r="V198" s="39"/>
      <c r="W198" s="39"/>
      <c r="X198" s="39"/>
      <c r="Y198" s="39"/>
      <c r="Z198" s="39"/>
      <c r="AA198" s="39"/>
      <c r="AB198" s="39"/>
      <c r="AC198" s="39"/>
      <c r="AD198" s="39"/>
      <c r="AE198" s="39"/>
      <c r="AR198" s="226" t="s">
        <v>269</v>
      </c>
      <c r="AT198" s="226" t="s">
        <v>266</v>
      </c>
      <c r="AU198" s="226" t="s">
        <v>89</v>
      </c>
      <c r="AY198" s="17" t="s">
        <v>192</v>
      </c>
      <c r="BE198" s="227">
        <f>IF(N198="základní",J198,0)</f>
        <v>0</v>
      </c>
      <c r="BF198" s="227">
        <f>IF(N198="snížená",J198,0)</f>
        <v>0</v>
      </c>
      <c r="BG198" s="227">
        <f>IF(N198="zákl. přenesená",J198,0)</f>
        <v>0</v>
      </c>
      <c r="BH198" s="227">
        <f>IF(N198="sníž. přenesená",J198,0)</f>
        <v>0</v>
      </c>
      <c r="BI198" s="227">
        <f>IF(N198="nulová",J198,0)</f>
        <v>0</v>
      </c>
      <c r="BJ198" s="17" t="s">
        <v>89</v>
      </c>
      <c r="BK198" s="227">
        <f>ROUND(I198*H198,2)</f>
        <v>0</v>
      </c>
      <c r="BL198" s="17" t="s">
        <v>270</v>
      </c>
      <c r="BM198" s="226" t="s">
        <v>535</v>
      </c>
    </row>
    <row r="199" s="2" customFormat="1" ht="16.5" customHeight="1">
      <c r="A199" s="39"/>
      <c r="B199" s="40"/>
      <c r="C199" s="228" t="s">
        <v>536</v>
      </c>
      <c r="D199" s="228" t="s">
        <v>266</v>
      </c>
      <c r="E199" s="229" t="s">
        <v>537</v>
      </c>
      <c r="F199" s="230" t="s">
        <v>538</v>
      </c>
      <c r="G199" s="231" t="s">
        <v>220</v>
      </c>
      <c r="H199" s="232">
        <v>1</v>
      </c>
      <c r="I199" s="233"/>
      <c r="J199" s="234">
        <f>ROUND(I199*H199,2)</f>
        <v>0</v>
      </c>
      <c r="K199" s="230" t="s">
        <v>199</v>
      </c>
      <c r="L199" s="235"/>
      <c r="M199" s="236" t="s">
        <v>44</v>
      </c>
      <c r="N199" s="237" t="s">
        <v>53</v>
      </c>
      <c r="O199" s="85"/>
      <c r="P199" s="224">
        <f>O199*H199</f>
        <v>0</v>
      </c>
      <c r="Q199" s="224">
        <v>0</v>
      </c>
      <c r="R199" s="224">
        <f>Q199*H199</f>
        <v>0</v>
      </c>
      <c r="S199" s="224">
        <v>0</v>
      </c>
      <c r="T199" s="225">
        <f>S199*H199</f>
        <v>0</v>
      </c>
      <c r="U199" s="39"/>
      <c r="V199" s="39"/>
      <c r="W199" s="39"/>
      <c r="X199" s="39"/>
      <c r="Y199" s="39"/>
      <c r="Z199" s="39"/>
      <c r="AA199" s="39"/>
      <c r="AB199" s="39"/>
      <c r="AC199" s="39"/>
      <c r="AD199" s="39"/>
      <c r="AE199" s="39"/>
      <c r="AR199" s="226" t="s">
        <v>275</v>
      </c>
      <c r="AT199" s="226" t="s">
        <v>266</v>
      </c>
      <c r="AU199" s="226" t="s">
        <v>89</v>
      </c>
      <c r="AY199" s="17" t="s">
        <v>192</v>
      </c>
      <c r="BE199" s="227">
        <f>IF(N199="základní",J199,0)</f>
        <v>0</v>
      </c>
      <c r="BF199" s="227">
        <f>IF(N199="snížená",J199,0)</f>
        <v>0</v>
      </c>
      <c r="BG199" s="227">
        <f>IF(N199="zákl. přenesená",J199,0)</f>
        <v>0</v>
      </c>
      <c r="BH199" s="227">
        <f>IF(N199="sníž. přenesená",J199,0)</f>
        <v>0</v>
      </c>
      <c r="BI199" s="227">
        <f>IF(N199="nulová",J199,0)</f>
        <v>0</v>
      </c>
      <c r="BJ199" s="17" t="s">
        <v>89</v>
      </c>
      <c r="BK199" s="227">
        <f>ROUND(I199*H199,2)</f>
        <v>0</v>
      </c>
      <c r="BL199" s="17" t="s">
        <v>275</v>
      </c>
      <c r="BM199" s="226" t="s">
        <v>539</v>
      </c>
    </row>
    <row r="200" s="2" customFormat="1" ht="16.5" customHeight="1">
      <c r="A200" s="39"/>
      <c r="B200" s="40"/>
      <c r="C200" s="228" t="s">
        <v>540</v>
      </c>
      <c r="D200" s="228" t="s">
        <v>266</v>
      </c>
      <c r="E200" s="229" t="s">
        <v>541</v>
      </c>
      <c r="F200" s="230" t="s">
        <v>542</v>
      </c>
      <c r="G200" s="231" t="s">
        <v>220</v>
      </c>
      <c r="H200" s="232">
        <v>1</v>
      </c>
      <c r="I200" s="233"/>
      <c r="J200" s="234">
        <f>ROUND(I200*H200,2)</f>
        <v>0</v>
      </c>
      <c r="K200" s="230" t="s">
        <v>199</v>
      </c>
      <c r="L200" s="235"/>
      <c r="M200" s="236" t="s">
        <v>44</v>
      </c>
      <c r="N200" s="237" t="s">
        <v>53</v>
      </c>
      <c r="O200" s="85"/>
      <c r="P200" s="224">
        <f>O200*H200</f>
        <v>0</v>
      </c>
      <c r="Q200" s="224">
        <v>0</v>
      </c>
      <c r="R200" s="224">
        <f>Q200*H200</f>
        <v>0</v>
      </c>
      <c r="S200" s="224">
        <v>0</v>
      </c>
      <c r="T200" s="225">
        <f>S200*H200</f>
        <v>0</v>
      </c>
      <c r="U200" s="39"/>
      <c r="V200" s="39"/>
      <c r="W200" s="39"/>
      <c r="X200" s="39"/>
      <c r="Y200" s="39"/>
      <c r="Z200" s="39"/>
      <c r="AA200" s="39"/>
      <c r="AB200" s="39"/>
      <c r="AC200" s="39"/>
      <c r="AD200" s="39"/>
      <c r="AE200" s="39"/>
      <c r="AR200" s="226" t="s">
        <v>275</v>
      </c>
      <c r="AT200" s="226" t="s">
        <v>266</v>
      </c>
      <c r="AU200" s="226" t="s">
        <v>89</v>
      </c>
      <c r="AY200" s="17" t="s">
        <v>192</v>
      </c>
      <c r="BE200" s="227">
        <f>IF(N200="základní",J200,0)</f>
        <v>0</v>
      </c>
      <c r="BF200" s="227">
        <f>IF(N200="snížená",J200,0)</f>
        <v>0</v>
      </c>
      <c r="BG200" s="227">
        <f>IF(N200="zákl. přenesená",J200,0)</f>
        <v>0</v>
      </c>
      <c r="BH200" s="227">
        <f>IF(N200="sníž. přenesená",J200,0)</f>
        <v>0</v>
      </c>
      <c r="BI200" s="227">
        <f>IF(N200="nulová",J200,0)</f>
        <v>0</v>
      </c>
      <c r="BJ200" s="17" t="s">
        <v>89</v>
      </c>
      <c r="BK200" s="227">
        <f>ROUND(I200*H200,2)</f>
        <v>0</v>
      </c>
      <c r="BL200" s="17" t="s">
        <v>275</v>
      </c>
      <c r="BM200" s="226" t="s">
        <v>543</v>
      </c>
    </row>
    <row r="201" s="2" customFormat="1" ht="16.5" customHeight="1">
      <c r="A201" s="39"/>
      <c r="B201" s="40"/>
      <c r="C201" s="228" t="s">
        <v>544</v>
      </c>
      <c r="D201" s="228" t="s">
        <v>266</v>
      </c>
      <c r="E201" s="229" t="s">
        <v>545</v>
      </c>
      <c r="F201" s="230" t="s">
        <v>546</v>
      </c>
      <c r="G201" s="231" t="s">
        <v>220</v>
      </c>
      <c r="H201" s="232">
        <v>1</v>
      </c>
      <c r="I201" s="233"/>
      <c r="J201" s="234">
        <f>ROUND(I201*H201,2)</f>
        <v>0</v>
      </c>
      <c r="K201" s="230" t="s">
        <v>199</v>
      </c>
      <c r="L201" s="235"/>
      <c r="M201" s="236" t="s">
        <v>44</v>
      </c>
      <c r="N201" s="237" t="s">
        <v>53</v>
      </c>
      <c r="O201" s="85"/>
      <c r="P201" s="224">
        <f>O201*H201</f>
        <v>0</v>
      </c>
      <c r="Q201" s="224">
        <v>0</v>
      </c>
      <c r="R201" s="224">
        <f>Q201*H201</f>
        <v>0</v>
      </c>
      <c r="S201" s="224">
        <v>0</v>
      </c>
      <c r="T201" s="225">
        <f>S201*H201</f>
        <v>0</v>
      </c>
      <c r="U201" s="39"/>
      <c r="V201" s="39"/>
      <c r="W201" s="39"/>
      <c r="X201" s="39"/>
      <c r="Y201" s="39"/>
      <c r="Z201" s="39"/>
      <c r="AA201" s="39"/>
      <c r="AB201" s="39"/>
      <c r="AC201" s="39"/>
      <c r="AD201" s="39"/>
      <c r="AE201" s="39"/>
      <c r="AR201" s="226" t="s">
        <v>275</v>
      </c>
      <c r="AT201" s="226" t="s">
        <v>266</v>
      </c>
      <c r="AU201" s="226" t="s">
        <v>89</v>
      </c>
      <c r="AY201" s="17" t="s">
        <v>192</v>
      </c>
      <c r="BE201" s="227">
        <f>IF(N201="základní",J201,0)</f>
        <v>0</v>
      </c>
      <c r="BF201" s="227">
        <f>IF(N201="snížená",J201,0)</f>
        <v>0</v>
      </c>
      <c r="BG201" s="227">
        <f>IF(N201="zákl. přenesená",J201,0)</f>
        <v>0</v>
      </c>
      <c r="BH201" s="227">
        <f>IF(N201="sníž. přenesená",J201,0)</f>
        <v>0</v>
      </c>
      <c r="BI201" s="227">
        <f>IF(N201="nulová",J201,0)</f>
        <v>0</v>
      </c>
      <c r="BJ201" s="17" t="s">
        <v>89</v>
      </c>
      <c r="BK201" s="227">
        <f>ROUND(I201*H201,2)</f>
        <v>0</v>
      </c>
      <c r="BL201" s="17" t="s">
        <v>275</v>
      </c>
      <c r="BM201" s="226" t="s">
        <v>547</v>
      </c>
    </row>
    <row r="202" s="2" customFormat="1" ht="16.5" customHeight="1">
      <c r="A202" s="39"/>
      <c r="B202" s="40"/>
      <c r="C202" s="228" t="s">
        <v>548</v>
      </c>
      <c r="D202" s="228" t="s">
        <v>266</v>
      </c>
      <c r="E202" s="229" t="s">
        <v>549</v>
      </c>
      <c r="F202" s="230" t="s">
        <v>550</v>
      </c>
      <c r="G202" s="231" t="s">
        <v>220</v>
      </c>
      <c r="H202" s="232">
        <v>1</v>
      </c>
      <c r="I202" s="233"/>
      <c r="J202" s="234">
        <f>ROUND(I202*H202,2)</f>
        <v>0</v>
      </c>
      <c r="K202" s="230" t="s">
        <v>199</v>
      </c>
      <c r="L202" s="235"/>
      <c r="M202" s="236" t="s">
        <v>44</v>
      </c>
      <c r="N202" s="237" t="s">
        <v>53</v>
      </c>
      <c r="O202" s="85"/>
      <c r="P202" s="224">
        <f>O202*H202</f>
        <v>0</v>
      </c>
      <c r="Q202" s="224">
        <v>0</v>
      </c>
      <c r="R202" s="224">
        <f>Q202*H202</f>
        <v>0</v>
      </c>
      <c r="S202" s="224">
        <v>0</v>
      </c>
      <c r="T202" s="225">
        <f>S202*H202</f>
        <v>0</v>
      </c>
      <c r="U202" s="39"/>
      <c r="V202" s="39"/>
      <c r="W202" s="39"/>
      <c r="X202" s="39"/>
      <c r="Y202" s="39"/>
      <c r="Z202" s="39"/>
      <c r="AA202" s="39"/>
      <c r="AB202" s="39"/>
      <c r="AC202" s="39"/>
      <c r="AD202" s="39"/>
      <c r="AE202" s="39"/>
      <c r="AR202" s="226" t="s">
        <v>275</v>
      </c>
      <c r="AT202" s="226" t="s">
        <v>266</v>
      </c>
      <c r="AU202" s="226" t="s">
        <v>89</v>
      </c>
      <c r="AY202" s="17" t="s">
        <v>192</v>
      </c>
      <c r="BE202" s="227">
        <f>IF(N202="základní",J202,0)</f>
        <v>0</v>
      </c>
      <c r="BF202" s="227">
        <f>IF(N202="snížená",J202,0)</f>
        <v>0</v>
      </c>
      <c r="BG202" s="227">
        <f>IF(N202="zákl. přenesená",J202,0)</f>
        <v>0</v>
      </c>
      <c r="BH202" s="227">
        <f>IF(N202="sníž. přenesená",J202,0)</f>
        <v>0</v>
      </c>
      <c r="BI202" s="227">
        <f>IF(N202="nulová",J202,0)</f>
        <v>0</v>
      </c>
      <c r="BJ202" s="17" t="s">
        <v>89</v>
      </c>
      <c r="BK202" s="227">
        <f>ROUND(I202*H202,2)</f>
        <v>0</v>
      </c>
      <c r="BL202" s="17" t="s">
        <v>275</v>
      </c>
      <c r="BM202" s="226" t="s">
        <v>551</v>
      </c>
    </row>
    <row r="203" s="2" customFormat="1" ht="16.5" customHeight="1">
      <c r="A203" s="39"/>
      <c r="B203" s="40"/>
      <c r="C203" s="228" t="s">
        <v>552</v>
      </c>
      <c r="D203" s="228" t="s">
        <v>266</v>
      </c>
      <c r="E203" s="229" t="s">
        <v>553</v>
      </c>
      <c r="F203" s="230" t="s">
        <v>554</v>
      </c>
      <c r="G203" s="231" t="s">
        <v>220</v>
      </c>
      <c r="H203" s="232">
        <v>1</v>
      </c>
      <c r="I203" s="233"/>
      <c r="J203" s="234">
        <f>ROUND(I203*H203,2)</f>
        <v>0</v>
      </c>
      <c r="K203" s="230" t="s">
        <v>199</v>
      </c>
      <c r="L203" s="235"/>
      <c r="M203" s="236" t="s">
        <v>44</v>
      </c>
      <c r="N203" s="237" t="s">
        <v>53</v>
      </c>
      <c r="O203" s="85"/>
      <c r="P203" s="224">
        <f>O203*H203</f>
        <v>0</v>
      </c>
      <c r="Q203" s="224">
        <v>0</v>
      </c>
      <c r="R203" s="224">
        <f>Q203*H203</f>
        <v>0</v>
      </c>
      <c r="S203" s="224">
        <v>0</v>
      </c>
      <c r="T203" s="225">
        <f>S203*H203</f>
        <v>0</v>
      </c>
      <c r="U203" s="39"/>
      <c r="V203" s="39"/>
      <c r="W203" s="39"/>
      <c r="X203" s="39"/>
      <c r="Y203" s="39"/>
      <c r="Z203" s="39"/>
      <c r="AA203" s="39"/>
      <c r="AB203" s="39"/>
      <c r="AC203" s="39"/>
      <c r="AD203" s="39"/>
      <c r="AE203" s="39"/>
      <c r="AR203" s="226" t="s">
        <v>275</v>
      </c>
      <c r="AT203" s="226" t="s">
        <v>266</v>
      </c>
      <c r="AU203" s="226" t="s">
        <v>89</v>
      </c>
      <c r="AY203" s="17" t="s">
        <v>192</v>
      </c>
      <c r="BE203" s="227">
        <f>IF(N203="základní",J203,0)</f>
        <v>0</v>
      </c>
      <c r="BF203" s="227">
        <f>IF(N203="snížená",J203,0)</f>
        <v>0</v>
      </c>
      <c r="BG203" s="227">
        <f>IF(N203="zákl. přenesená",J203,0)</f>
        <v>0</v>
      </c>
      <c r="BH203" s="227">
        <f>IF(N203="sníž. přenesená",J203,0)</f>
        <v>0</v>
      </c>
      <c r="BI203" s="227">
        <f>IF(N203="nulová",J203,0)</f>
        <v>0</v>
      </c>
      <c r="BJ203" s="17" t="s">
        <v>89</v>
      </c>
      <c r="BK203" s="227">
        <f>ROUND(I203*H203,2)</f>
        <v>0</v>
      </c>
      <c r="BL203" s="17" t="s">
        <v>275</v>
      </c>
      <c r="BM203" s="226" t="s">
        <v>555</v>
      </c>
    </row>
    <row r="204" s="2" customFormat="1" ht="16.5" customHeight="1">
      <c r="A204" s="39"/>
      <c r="B204" s="40"/>
      <c r="C204" s="228" t="s">
        <v>556</v>
      </c>
      <c r="D204" s="228" t="s">
        <v>266</v>
      </c>
      <c r="E204" s="229" t="s">
        <v>557</v>
      </c>
      <c r="F204" s="230" t="s">
        <v>558</v>
      </c>
      <c r="G204" s="231" t="s">
        <v>220</v>
      </c>
      <c r="H204" s="232">
        <v>2</v>
      </c>
      <c r="I204" s="233"/>
      <c r="J204" s="234">
        <f>ROUND(I204*H204,2)</f>
        <v>0</v>
      </c>
      <c r="K204" s="230" t="s">
        <v>199</v>
      </c>
      <c r="L204" s="235"/>
      <c r="M204" s="236" t="s">
        <v>44</v>
      </c>
      <c r="N204" s="237" t="s">
        <v>53</v>
      </c>
      <c r="O204" s="85"/>
      <c r="P204" s="224">
        <f>O204*H204</f>
        <v>0</v>
      </c>
      <c r="Q204" s="224">
        <v>0</v>
      </c>
      <c r="R204" s="224">
        <f>Q204*H204</f>
        <v>0</v>
      </c>
      <c r="S204" s="224">
        <v>0</v>
      </c>
      <c r="T204" s="225">
        <f>S204*H204</f>
        <v>0</v>
      </c>
      <c r="U204" s="39"/>
      <c r="V204" s="39"/>
      <c r="W204" s="39"/>
      <c r="X204" s="39"/>
      <c r="Y204" s="39"/>
      <c r="Z204" s="39"/>
      <c r="AA204" s="39"/>
      <c r="AB204" s="39"/>
      <c r="AC204" s="39"/>
      <c r="AD204" s="39"/>
      <c r="AE204" s="39"/>
      <c r="AR204" s="226" t="s">
        <v>275</v>
      </c>
      <c r="AT204" s="226" t="s">
        <v>266</v>
      </c>
      <c r="AU204" s="226" t="s">
        <v>89</v>
      </c>
      <c r="AY204" s="17" t="s">
        <v>192</v>
      </c>
      <c r="BE204" s="227">
        <f>IF(N204="základní",J204,0)</f>
        <v>0</v>
      </c>
      <c r="BF204" s="227">
        <f>IF(N204="snížená",J204,0)</f>
        <v>0</v>
      </c>
      <c r="BG204" s="227">
        <f>IF(N204="zákl. přenesená",J204,0)</f>
        <v>0</v>
      </c>
      <c r="BH204" s="227">
        <f>IF(N204="sníž. přenesená",J204,0)</f>
        <v>0</v>
      </c>
      <c r="BI204" s="227">
        <f>IF(N204="nulová",J204,0)</f>
        <v>0</v>
      </c>
      <c r="BJ204" s="17" t="s">
        <v>89</v>
      </c>
      <c r="BK204" s="227">
        <f>ROUND(I204*H204,2)</f>
        <v>0</v>
      </c>
      <c r="BL204" s="17" t="s">
        <v>275</v>
      </c>
      <c r="BM204" s="226" t="s">
        <v>559</v>
      </c>
    </row>
    <row r="205" s="2" customFormat="1" ht="16.5" customHeight="1">
      <c r="A205" s="39"/>
      <c r="B205" s="40"/>
      <c r="C205" s="228" t="s">
        <v>560</v>
      </c>
      <c r="D205" s="228" t="s">
        <v>266</v>
      </c>
      <c r="E205" s="229" t="s">
        <v>561</v>
      </c>
      <c r="F205" s="230" t="s">
        <v>562</v>
      </c>
      <c r="G205" s="231" t="s">
        <v>220</v>
      </c>
      <c r="H205" s="232">
        <v>1</v>
      </c>
      <c r="I205" s="233"/>
      <c r="J205" s="234">
        <f>ROUND(I205*H205,2)</f>
        <v>0</v>
      </c>
      <c r="K205" s="230" t="s">
        <v>199</v>
      </c>
      <c r="L205" s="235"/>
      <c r="M205" s="236" t="s">
        <v>44</v>
      </c>
      <c r="N205" s="237" t="s">
        <v>53</v>
      </c>
      <c r="O205" s="85"/>
      <c r="P205" s="224">
        <f>O205*H205</f>
        <v>0</v>
      </c>
      <c r="Q205" s="224">
        <v>0</v>
      </c>
      <c r="R205" s="224">
        <f>Q205*H205</f>
        <v>0</v>
      </c>
      <c r="S205" s="224">
        <v>0</v>
      </c>
      <c r="T205" s="225">
        <f>S205*H205</f>
        <v>0</v>
      </c>
      <c r="U205" s="39"/>
      <c r="V205" s="39"/>
      <c r="W205" s="39"/>
      <c r="X205" s="39"/>
      <c r="Y205" s="39"/>
      <c r="Z205" s="39"/>
      <c r="AA205" s="39"/>
      <c r="AB205" s="39"/>
      <c r="AC205" s="39"/>
      <c r="AD205" s="39"/>
      <c r="AE205" s="39"/>
      <c r="AR205" s="226" t="s">
        <v>275</v>
      </c>
      <c r="AT205" s="226" t="s">
        <v>266</v>
      </c>
      <c r="AU205" s="226" t="s">
        <v>89</v>
      </c>
      <c r="AY205" s="17" t="s">
        <v>192</v>
      </c>
      <c r="BE205" s="227">
        <f>IF(N205="základní",J205,0)</f>
        <v>0</v>
      </c>
      <c r="BF205" s="227">
        <f>IF(N205="snížená",J205,0)</f>
        <v>0</v>
      </c>
      <c r="BG205" s="227">
        <f>IF(N205="zákl. přenesená",J205,0)</f>
        <v>0</v>
      </c>
      <c r="BH205" s="227">
        <f>IF(N205="sníž. přenesená",J205,0)</f>
        <v>0</v>
      </c>
      <c r="BI205" s="227">
        <f>IF(N205="nulová",J205,0)</f>
        <v>0</v>
      </c>
      <c r="BJ205" s="17" t="s">
        <v>89</v>
      </c>
      <c r="BK205" s="227">
        <f>ROUND(I205*H205,2)</f>
        <v>0</v>
      </c>
      <c r="BL205" s="17" t="s">
        <v>275</v>
      </c>
      <c r="BM205" s="226" t="s">
        <v>563</v>
      </c>
    </row>
    <row r="206" s="2" customFormat="1" ht="24.15" customHeight="1">
      <c r="A206" s="39"/>
      <c r="B206" s="40"/>
      <c r="C206" s="228" t="s">
        <v>564</v>
      </c>
      <c r="D206" s="228" t="s">
        <v>266</v>
      </c>
      <c r="E206" s="229" t="s">
        <v>565</v>
      </c>
      <c r="F206" s="230" t="s">
        <v>566</v>
      </c>
      <c r="G206" s="231" t="s">
        <v>220</v>
      </c>
      <c r="H206" s="232">
        <v>1</v>
      </c>
      <c r="I206" s="233"/>
      <c r="J206" s="234">
        <f>ROUND(I206*H206,2)</f>
        <v>0</v>
      </c>
      <c r="K206" s="230" t="s">
        <v>199</v>
      </c>
      <c r="L206" s="235"/>
      <c r="M206" s="236" t="s">
        <v>44</v>
      </c>
      <c r="N206" s="237" t="s">
        <v>53</v>
      </c>
      <c r="O206" s="85"/>
      <c r="P206" s="224">
        <f>O206*H206</f>
        <v>0</v>
      </c>
      <c r="Q206" s="224">
        <v>0</v>
      </c>
      <c r="R206" s="224">
        <f>Q206*H206</f>
        <v>0</v>
      </c>
      <c r="S206" s="224">
        <v>0</v>
      </c>
      <c r="T206" s="225">
        <f>S206*H206</f>
        <v>0</v>
      </c>
      <c r="U206" s="39"/>
      <c r="V206" s="39"/>
      <c r="W206" s="39"/>
      <c r="X206" s="39"/>
      <c r="Y206" s="39"/>
      <c r="Z206" s="39"/>
      <c r="AA206" s="39"/>
      <c r="AB206" s="39"/>
      <c r="AC206" s="39"/>
      <c r="AD206" s="39"/>
      <c r="AE206" s="39"/>
      <c r="AR206" s="226" t="s">
        <v>269</v>
      </c>
      <c r="AT206" s="226" t="s">
        <v>266</v>
      </c>
      <c r="AU206" s="226" t="s">
        <v>89</v>
      </c>
      <c r="AY206" s="17" t="s">
        <v>192</v>
      </c>
      <c r="BE206" s="227">
        <f>IF(N206="základní",J206,0)</f>
        <v>0</v>
      </c>
      <c r="BF206" s="227">
        <f>IF(N206="snížená",J206,0)</f>
        <v>0</v>
      </c>
      <c r="BG206" s="227">
        <f>IF(N206="zákl. přenesená",J206,0)</f>
        <v>0</v>
      </c>
      <c r="BH206" s="227">
        <f>IF(N206="sníž. přenesená",J206,0)</f>
        <v>0</v>
      </c>
      <c r="BI206" s="227">
        <f>IF(N206="nulová",J206,0)</f>
        <v>0</v>
      </c>
      <c r="BJ206" s="17" t="s">
        <v>89</v>
      </c>
      <c r="BK206" s="227">
        <f>ROUND(I206*H206,2)</f>
        <v>0</v>
      </c>
      <c r="BL206" s="17" t="s">
        <v>270</v>
      </c>
      <c r="BM206" s="226" t="s">
        <v>567</v>
      </c>
    </row>
    <row r="207" s="2" customFormat="1" ht="16.5" customHeight="1">
      <c r="A207" s="39"/>
      <c r="B207" s="40"/>
      <c r="C207" s="228" t="s">
        <v>568</v>
      </c>
      <c r="D207" s="228" t="s">
        <v>266</v>
      </c>
      <c r="E207" s="229" t="s">
        <v>569</v>
      </c>
      <c r="F207" s="230" t="s">
        <v>570</v>
      </c>
      <c r="G207" s="231" t="s">
        <v>220</v>
      </c>
      <c r="H207" s="232">
        <v>1</v>
      </c>
      <c r="I207" s="233"/>
      <c r="J207" s="234">
        <f>ROUND(I207*H207,2)</f>
        <v>0</v>
      </c>
      <c r="K207" s="230" t="s">
        <v>199</v>
      </c>
      <c r="L207" s="235"/>
      <c r="M207" s="236" t="s">
        <v>44</v>
      </c>
      <c r="N207" s="237" t="s">
        <v>53</v>
      </c>
      <c r="O207" s="85"/>
      <c r="P207" s="224">
        <f>O207*H207</f>
        <v>0</v>
      </c>
      <c r="Q207" s="224">
        <v>0</v>
      </c>
      <c r="R207" s="224">
        <f>Q207*H207</f>
        <v>0</v>
      </c>
      <c r="S207" s="224">
        <v>0</v>
      </c>
      <c r="T207" s="225">
        <f>S207*H207</f>
        <v>0</v>
      </c>
      <c r="U207" s="39"/>
      <c r="V207" s="39"/>
      <c r="W207" s="39"/>
      <c r="X207" s="39"/>
      <c r="Y207" s="39"/>
      <c r="Z207" s="39"/>
      <c r="AA207" s="39"/>
      <c r="AB207" s="39"/>
      <c r="AC207" s="39"/>
      <c r="AD207" s="39"/>
      <c r="AE207" s="39"/>
      <c r="AR207" s="226" t="s">
        <v>269</v>
      </c>
      <c r="AT207" s="226" t="s">
        <v>266</v>
      </c>
      <c r="AU207" s="226" t="s">
        <v>89</v>
      </c>
      <c r="AY207" s="17" t="s">
        <v>192</v>
      </c>
      <c r="BE207" s="227">
        <f>IF(N207="základní",J207,0)</f>
        <v>0</v>
      </c>
      <c r="BF207" s="227">
        <f>IF(N207="snížená",J207,0)</f>
        <v>0</v>
      </c>
      <c r="BG207" s="227">
        <f>IF(N207="zákl. přenesená",J207,0)</f>
        <v>0</v>
      </c>
      <c r="BH207" s="227">
        <f>IF(N207="sníž. přenesená",J207,0)</f>
        <v>0</v>
      </c>
      <c r="BI207" s="227">
        <f>IF(N207="nulová",J207,0)</f>
        <v>0</v>
      </c>
      <c r="BJ207" s="17" t="s">
        <v>89</v>
      </c>
      <c r="BK207" s="227">
        <f>ROUND(I207*H207,2)</f>
        <v>0</v>
      </c>
      <c r="BL207" s="17" t="s">
        <v>270</v>
      </c>
      <c r="BM207" s="226" t="s">
        <v>571</v>
      </c>
    </row>
    <row r="208" s="2" customFormat="1" ht="16.5" customHeight="1">
      <c r="A208" s="39"/>
      <c r="B208" s="40"/>
      <c r="C208" s="228" t="s">
        <v>572</v>
      </c>
      <c r="D208" s="228" t="s">
        <v>266</v>
      </c>
      <c r="E208" s="229" t="s">
        <v>573</v>
      </c>
      <c r="F208" s="230" t="s">
        <v>574</v>
      </c>
      <c r="G208" s="231" t="s">
        <v>220</v>
      </c>
      <c r="H208" s="232">
        <v>2</v>
      </c>
      <c r="I208" s="233"/>
      <c r="J208" s="234">
        <f>ROUND(I208*H208,2)</f>
        <v>0</v>
      </c>
      <c r="K208" s="230" t="s">
        <v>199</v>
      </c>
      <c r="L208" s="235"/>
      <c r="M208" s="236" t="s">
        <v>44</v>
      </c>
      <c r="N208" s="237" t="s">
        <v>53</v>
      </c>
      <c r="O208" s="85"/>
      <c r="P208" s="224">
        <f>O208*H208</f>
        <v>0</v>
      </c>
      <c r="Q208" s="224">
        <v>0</v>
      </c>
      <c r="R208" s="224">
        <f>Q208*H208</f>
        <v>0</v>
      </c>
      <c r="S208" s="224">
        <v>0</v>
      </c>
      <c r="T208" s="225">
        <f>S208*H208</f>
        <v>0</v>
      </c>
      <c r="U208" s="39"/>
      <c r="V208" s="39"/>
      <c r="W208" s="39"/>
      <c r="X208" s="39"/>
      <c r="Y208" s="39"/>
      <c r="Z208" s="39"/>
      <c r="AA208" s="39"/>
      <c r="AB208" s="39"/>
      <c r="AC208" s="39"/>
      <c r="AD208" s="39"/>
      <c r="AE208" s="39"/>
      <c r="AR208" s="226" t="s">
        <v>275</v>
      </c>
      <c r="AT208" s="226" t="s">
        <v>266</v>
      </c>
      <c r="AU208" s="226" t="s">
        <v>89</v>
      </c>
      <c r="AY208" s="17" t="s">
        <v>192</v>
      </c>
      <c r="BE208" s="227">
        <f>IF(N208="základní",J208,0)</f>
        <v>0</v>
      </c>
      <c r="BF208" s="227">
        <f>IF(N208="snížená",J208,0)</f>
        <v>0</v>
      </c>
      <c r="BG208" s="227">
        <f>IF(N208="zákl. přenesená",J208,0)</f>
        <v>0</v>
      </c>
      <c r="BH208" s="227">
        <f>IF(N208="sníž. přenesená",J208,0)</f>
        <v>0</v>
      </c>
      <c r="BI208" s="227">
        <f>IF(N208="nulová",J208,0)</f>
        <v>0</v>
      </c>
      <c r="BJ208" s="17" t="s">
        <v>89</v>
      </c>
      <c r="BK208" s="227">
        <f>ROUND(I208*H208,2)</f>
        <v>0</v>
      </c>
      <c r="BL208" s="17" t="s">
        <v>275</v>
      </c>
      <c r="BM208" s="226" t="s">
        <v>575</v>
      </c>
    </row>
    <row r="209" s="2" customFormat="1" ht="16.5" customHeight="1">
      <c r="A209" s="39"/>
      <c r="B209" s="40"/>
      <c r="C209" s="228" t="s">
        <v>576</v>
      </c>
      <c r="D209" s="228" t="s">
        <v>266</v>
      </c>
      <c r="E209" s="229" t="s">
        <v>577</v>
      </c>
      <c r="F209" s="230" t="s">
        <v>578</v>
      </c>
      <c r="G209" s="231" t="s">
        <v>220</v>
      </c>
      <c r="H209" s="232">
        <v>3</v>
      </c>
      <c r="I209" s="233"/>
      <c r="J209" s="234">
        <f>ROUND(I209*H209,2)</f>
        <v>0</v>
      </c>
      <c r="K209" s="230" t="s">
        <v>199</v>
      </c>
      <c r="L209" s="235"/>
      <c r="M209" s="236" t="s">
        <v>44</v>
      </c>
      <c r="N209" s="237" t="s">
        <v>53</v>
      </c>
      <c r="O209" s="85"/>
      <c r="P209" s="224">
        <f>O209*H209</f>
        <v>0</v>
      </c>
      <c r="Q209" s="224">
        <v>0</v>
      </c>
      <c r="R209" s="224">
        <f>Q209*H209</f>
        <v>0</v>
      </c>
      <c r="S209" s="224">
        <v>0</v>
      </c>
      <c r="T209" s="225">
        <f>S209*H209</f>
        <v>0</v>
      </c>
      <c r="U209" s="39"/>
      <c r="V209" s="39"/>
      <c r="W209" s="39"/>
      <c r="X209" s="39"/>
      <c r="Y209" s="39"/>
      <c r="Z209" s="39"/>
      <c r="AA209" s="39"/>
      <c r="AB209" s="39"/>
      <c r="AC209" s="39"/>
      <c r="AD209" s="39"/>
      <c r="AE209" s="39"/>
      <c r="AR209" s="226" t="s">
        <v>275</v>
      </c>
      <c r="AT209" s="226" t="s">
        <v>266</v>
      </c>
      <c r="AU209" s="226" t="s">
        <v>89</v>
      </c>
      <c r="AY209" s="17" t="s">
        <v>192</v>
      </c>
      <c r="BE209" s="227">
        <f>IF(N209="základní",J209,0)</f>
        <v>0</v>
      </c>
      <c r="BF209" s="227">
        <f>IF(N209="snížená",J209,0)</f>
        <v>0</v>
      </c>
      <c r="BG209" s="227">
        <f>IF(N209="zákl. přenesená",J209,0)</f>
        <v>0</v>
      </c>
      <c r="BH209" s="227">
        <f>IF(N209="sníž. přenesená",J209,0)</f>
        <v>0</v>
      </c>
      <c r="BI209" s="227">
        <f>IF(N209="nulová",J209,0)</f>
        <v>0</v>
      </c>
      <c r="BJ209" s="17" t="s">
        <v>89</v>
      </c>
      <c r="BK209" s="227">
        <f>ROUND(I209*H209,2)</f>
        <v>0</v>
      </c>
      <c r="BL209" s="17" t="s">
        <v>275</v>
      </c>
      <c r="BM209" s="226" t="s">
        <v>579</v>
      </c>
    </row>
    <row r="210" s="2" customFormat="1" ht="16.5" customHeight="1">
      <c r="A210" s="39"/>
      <c r="B210" s="40"/>
      <c r="C210" s="228" t="s">
        <v>580</v>
      </c>
      <c r="D210" s="228" t="s">
        <v>266</v>
      </c>
      <c r="E210" s="229" t="s">
        <v>581</v>
      </c>
      <c r="F210" s="230" t="s">
        <v>582</v>
      </c>
      <c r="G210" s="231" t="s">
        <v>220</v>
      </c>
      <c r="H210" s="232">
        <v>1</v>
      </c>
      <c r="I210" s="233"/>
      <c r="J210" s="234">
        <f>ROUND(I210*H210,2)</f>
        <v>0</v>
      </c>
      <c r="K210" s="230" t="s">
        <v>199</v>
      </c>
      <c r="L210" s="235"/>
      <c r="M210" s="236" t="s">
        <v>44</v>
      </c>
      <c r="N210" s="237" t="s">
        <v>53</v>
      </c>
      <c r="O210" s="85"/>
      <c r="P210" s="224">
        <f>O210*H210</f>
        <v>0</v>
      </c>
      <c r="Q210" s="224">
        <v>0</v>
      </c>
      <c r="R210" s="224">
        <f>Q210*H210</f>
        <v>0</v>
      </c>
      <c r="S210" s="224">
        <v>0</v>
      </c>
      <c r="T210" s="225">
        <f>S210*H210</f>
        <v>0</v>
      </c>
      <c r="U210" s="39"/>
      <c r="V210" s="39"/>
      <c r="W210" s="39"/>
      <c r="X210" s="39"/>
      <c r="Y210" s="39"/>
      <c r="Z210" s="39"/>
      <c r="AA210" s="39"/>
      <c r="AB210" s="39"/>
      <c r="AC210" s="39"/>
      <c r="AD210" s="39"/>
      <c r="AE210" s="39"/>
      <c r="AR210" s="226" t="s">
        <v>275</v>
      </c>
      <c r="AT210" s="226" t="s">
        <v>266</v>
      </c>
      <c r="AU210" s="226" t="s">
        <v>89</v>
      </c>
      <c r="AY210" s="17" t="s">
        <v>192</v>
      </c>
      <c r="BE210" s="227">
        <f>IF(N210="základní",J210,0)</f>
        <v>0</v>
      </c>
      <c r="BF210" s="227">
        <f>IF(N210="snížená",J210,0)</f>
        <v>0</v>
      </c>
      <c r="BG210" s="227">
        <f>IF(N210="zákl. přenesená",J210,0)</f>
        <v>0</v>
      </c>
      <c r="BH210" s="227">
        <f>IF(N210="sníž. přenesená",J210,0)</f>
        <v>0</v>
      </c>
      <c r="BI210" s="227">
        <f>IF(N210="nulová",J210,0)</f>
        <v>0</v>
      </c>
      <c r="BJ210" s="17" t="s">
        <v>89</v>
      </c>
      <c r="BK210" s="227">
        <f>ROUND(I210*H210,2)</f>
        <v>0</v>
      </c>
      <c r="BL210" s="17" t="s">
        <v>275</v>
      </c>
      <c r="BM210" s="226" t="s">
        <v>583</v>
      </c>
    </row>
    <row r="211" s="2" customFormat="1" ht="24.15" customHeight="1">
      <c r="A211" s="39"/>
      <c r="B211" s="40"/>
      <c r="C211" s="228" t="s">
        <v>584</v>
      </c>
      <c r="D211" s="228" t="s">
        <v>266</v>
      </c>
      <c r="E211" s="229" t="s">
        <v>585</v>
      </c>
      <c r="F211" s="230" t="s">
        <v>586</v>
      </c>
      <c r="G211" s="231" t="s">
        <v>220</v>
      </c>
      <c r="H211" s="232">
        <v>1</v>
      </c>
      <c r="I211" s="233"/>
      <c r="J211" s="234">
        <f>ROUND(I211*H211,2)</f>
        <v>0</v>
      </c>
      <c r="K211" s="230" t="s">
        <v>199</v>
      </c>
      <c r="L211" s="235"/>
      <c r="M211" s="236" t="s">
        <v>44</v>
      </c>
      <c r="N211" s="237" t="s">
        <v>53</v>
      </c>
      <c r="O211" s="85"/>
      <c r="P211" s="224">
        <f>O211*H211</f>
        <v>0</v>
      </c>
      <c r="Q211" s="224">
        <v>0</v>
      </c>
      <c r="R211" s="224">
        <f>Q211*H211</f>
        <v>0</v>
      </c>
      <c r="S211" s="224">
        <v>0</v>
      </c>
      <c r="T211" s="225">
        <f>S211*H211</f>
        <v>0</v>
      </c>
      <c r="U211" s="39"/>
      <c r="V211" s="39"/>
      <c r="W211" s="39"/>
      <c r="X211" s="39"/>
      <c r="Y211" s="39"/>
      <c r="Z211" s="39"/>
      <c r="AA211" s="39"/>
      <c r="AB211" s="39"/>
      <c r="AC211" s="39"/>
      <c r="AD211" s="39"/>
      <c r="AE211" s="39"/>
      <c r="AR211" s="226" t="s">
        <v>275</v>
      </c>
      <c r="AT211" s="226" t="s">
        <v>266</v>
      </c>
      <c r="AU211" s="226" t="s">
        <v>89</v>
      </c>
      <c r="AY211" s="17" t="s">
        <v>192</v>
      </c>
      <c r="BE211" s="227">
        <f>IF(N211="základní",J211,0)</f>
        <v>0</v>
      </c>
      <c r="BF211" s="227">
        <f>IF(N211="snížená",J211,0)</f>
        <v>0</v>
      </c>
      <c r="BG211" s="227">
        <f>IF(N211="zákl. přenesená",J211,0)</f>
        <v>0</v>
      </c>
      <c r="BH211" s="227">
        <f>IF(N211="sníž. přenesená",J211,0)</f>
        <v>0</v>
      </c>
      <c r="BI211" s="227">
        <f>IF(N211="nulová",J211,0)</f>
        <v>0</v>
      </c>
      <c r="BJ211" s="17" t="s">
        <v>89</v>
      </c>
      <c r="BK211" s="227">
        <f>ROUND(I211*H211,2)</f>
        <v>0</v>
      </c>
      <c r="BL211" s="17" t="s">
        <v>275</v>
      </c>
      <c r="BM211" s="226" t="s">
        <v>587</v>
      </c>
    </row>
    <row r="212" s="2" customFormat="1" ht="16.5" customHeight="1">
      <c r="A212" s="39"/>
      <c r="B212" s="40"/>
      <c r="C212" s="215" t="s">
        <v>588</v>
      </c>
      <c r="D212" s="215" t="s">
        <v>195</v>
      </c>
      <c r="E212" s="216" t="s">
        <v>589</v>
      </c>
      <c r="F212" s="217" t="s">
        <v>590</v>
      </c>
      <c r="G212" s="218" t="s">
        <v>591</v>
      </c>
      <c r="H212" s="219">
        <v>32</v>
      </c>
      <c r="I212" s="220"/>
      <c r="J212" s="221">
        <f>ROUND(I212*H212,2)</f>
        <v>0</v>
      </c>
      <c r="K212" s="217" t="s">
        <v>199</v>
      </c>
      <c r="L212" s="45"/>
      <c r="M212" s="222" t="s">
        <v>44</v>
      </c>
      <c r="N212" s="223" t="s">
        <v>53</v>
      </c>
      <c r="O212" s="85"/>
      <c r="P212" s="224">
        <f>O212*H212</f>
        <v>0</v>
      </c>
      <c r="Q212" s="224">
        <v>0</v>
      </c>
      <c r="R212" s="224">
        <f>Q212*H212</f>
        <v>0</v>
      </c>
      <c r="S212" s="224">
        <v>0</v>
      </c>
      <c r="T212" s="225">
        <f>S212*H212</f>
        <v>0</v>
      </c>
      <c r="U212" s="39"/>
      <c r="V212" s="39"/>
      <c r="W212" s="39"/>
      <c r="X212" s="39"/>
      <c r="Y212" s="39"/>
      <c r="Z212" s="39"/>
      <c r="AA212" s="39"/>
      <c r="AB212" s="39"/>
      <c r="AC212" s="39"/>
      <c r="AD212" s="39"/>
      <c r="AE212" s="39"/>
      <c r="AR212" s="226" t="s">
        <v>200</v>
      </c>
      <c r="AT212" s="226" t="s">
        <v>195</v>
      </c>
      <c r="AU212" s="226" t="s">
        <v>89</v>
      </c>
      <c r="AY212" s="17" t="s">
        <v>192</v>
      </c>
      <c r="BE212" s="227">
        <f>IF(N212="základní",J212,0)</f>
        <v>0</v>
      </c>
      <c r="BF212" s="227">
        <f>IF(N212="snížená",J212,0)</f>
        <v>0</v>
      </c>
      <c r="BG212" s="227">
        <f>IF(N212="zákl. přenesená",J212,0)</f>
        <v>0</v>
      </c>
      <c r="BH212" s="227">
        <f>IF(N212="sníž. přenesená",J212,0)</f>
        <v>0</v>
      </c>
      <c r="BI212" s="227">
        <f>IF(N212="nulová",J212,0)</f>
        <v>0</v>
      </c>
      <c r="BJ212" s="17" t="s">
        <v>89</v>
      </c>
      <c r="BK212" s="227">
        <f>ROUND(I212*H212,2)</f>
        <v>0</v>
      </c>
      <c r="BL212" s="17" t="s">
        <v>200</v>
      </c>
      <c r="BM212" s="226" t="s">
        <v>592</v>
      </c>
    </row>
    <row r="213" s="2" customFormat="1" ht="16.5" customHeight="1">
      <c r="A213" s="39"/>
      <c r="B213" s="40"/>
      <c r="C213" s="215" t="s">
        <v>593</v>
      </c>
      <c r="D213" s="215" t="s">
        <v>195</v>
      </c>
      <c r="E213" s="216" t="s">
        <v>594</v>
      </c>
      <c r="F213" s="217" t="s">
        <v>595</v>
      </c>
      <c r="G213" s="218" t="s">
        <v>220</v>
      </c>
      <c r="H213" s="219">
        <v>1</v>
      </c>
      <c r="I213" s="220"/>
      <c r="J213" s="221">
        <f>ROUND(I213*H213,2)</f>
        <v>0</v>
      </c>
      <c r="K213" s="217" t="s">
        <v>199</v>
      </c>
      <c r="L213" s="45"/>
      <c r="M213" s="222" t="s">
        <v>44</v>
      </c>
      <c r="N213" s="223" t="s">
        <v>53</v>
      </c>
      <c r="O213" s="85"/>
      <c r="P213" s="224">
        <f>O213*H213</f>
        <v>0</v>
      </c>
      <c r="Q213" s="224">
        <v>0</v>
      </c>
      <c r="R213" s="224">
        <f>Q213*H213</f>
        <v>0</v>
      </c>
      <c r="S213" s="224">
        <v>0</v>
      </c>
      <c r="T213" s="225">
        <f>S213*H213</f>
        <v>0</v>
      </c>
      <c r="U213" s="39"/>
      <c r="V213" s="39"/>
      <c r="W213" s="39"/>
      <c r="X213" s="39"/>
      <c r="Y213" s="39"/>
      <c r="Z213" s="39"/>
      <c r="AA213" s="39"/>
      <c r="AB213" s="39"/>
      <c r="AC213" s="39"/>
      <c r="AD213" s="39"/>
      <c r="AE213" s="39"/>
      <c r="AR213" s="226" t="s">
        <v>200</v>
      </c>
      <c r="AT213" s="226" t="s">
        <v>195</v>
      </c>
      <c r="AU213" s="226" t="s">
        <v>89</v>
      </c>
      <c r="AY213" s="17" t="s">
        <v>192</v>
      </c>
      <c r="BE213" s="227">
        <f>IF(N213="základní",J213,0)</f>
        <v>0</v>
      </c>
      <c r="BF213" s="227">
        <f>IF(N213="snížená",J213,0)</f>
        <v>0</v>
      </c>
      <c r="BG213" s="227">
        <f>IF(N213="zákl. přenesená",J213,0)</f>
        <v>0</v>
      </c>
      <c r="BH213" s="227">
        <f>IF(N213="sníž. přenesená",J213,0)</f>
        <v>0</v>
      </c>
      <c r="BI213" s="227">
        <f>IF(N213="nulová",J213,0)</f>
        <v>0</v>
      </c>
      <c r="BJ213" s="17" t="s">
        <v>89</v>
      </c>
      <c r="BK213" s="227">
        <f>ROUND(I213*H213,2)</f>
        <v>0</v>
      </c>
      <c r="BL213" s="17" t="s">
        <v>200</v>
      </c>
      <c r="BM213" s="226" t="s">
        <v>596</v>
      </c>
    </row>
    <row r="214" s="2" customFormat="1" ht="16.5" customHeight="1">
      <c r="A214" s="39"/>
      <c r="B214" s="40"/>
      <c r="C214" s="215" t="s">
        <v>597</v>
      </c>
      <c r="D214" s="215" t="s">
        <v>195</v>
      </c>
      <c r="E214" s="216" t="s">
        <v>598</v>
      </c>
      <c r="F214" s="217" t="s">
        <v>599</v>
      </c>
      <c r="G214" s="218" t="s">
        <v>591</v>
      </c>
      <c r="H214" s="219">
        <v>40</v>
      </c>
      <c r="I214" s="220"/>
      <c r="J214" s="221">
        <f>ROUND(I214*H214,2)</f>
        <v>0</v>
      </c>
      <c r="K214" s="217" t="s">
        <v>199</v>
      </c>
      <c r="L214" s="45"/>
      <c r="M214" s="222" t="s">
        <v>44</v>
      </c>
      <c r="N214" s="223" t="s">
        <v>53</v>
      </c>
      <c r="O214" s="85"/>
      <c r="P214" s="224">
        <f>O214*H214</f>
        <v>0</v>
      </c>
      <c r="Q214" s="224">
        <v>0</v>
      </c>
      <c r="R214" s="224">
        <f>Q214*H214</f>
        <v>0</v>
      </c>
      <c r="S214" s="224">
        <v>0</v>
      </c>
      <c r="T214" s="225">
        <f>S214*H214</f>
        <v>0</v>
      </c>
      <c r="U214" s="39"/>
      <c r="V214" s="39"/>
      <c r="W214" s="39"/>
      <c r="X214" s="39"/>
      <c r="Y214" s="39"/>
      <c r="Z214" s="39"/>
      <c r="AA214" s="39"/>
      <c r="AB214" s="39"/>
      <c r="AC214" s="39"/>
      <c r="AD214" s="39"/>
      <c r="AE214" s="39"/>
      <c r="AR214" s="226" t="s">
        <v>221</v>
      </c>
      <c r="AT214" s="226" t="s">
        <v>195</v>
      </c>
      <c r="AU214" s="226" t="s">
        <v>89</v>
      </c>
      <c r="AY214" s="17" t="s">
        <v>192</v>
      </c>
      <c r="BE214" s="227">
        <f>IF(N214="základní",J214,0)</f>
        <v>0</v>
      </c>
      <c r="BF214" s="227">
        <f>IF(N214="snížená",J214,0)</f>
        <v>0</v>
      </c>
      <c r="BG214" s="227">
        <f>IF(N214="zákl. přenesená",J214,0)</f>
        <v>0</v>
      </c>
      <c r="BH214" s="227">
        <f>IF(N214="sníž. přenesená",J214,0)</f>
        <v>0</v>
      </c>
      <c r="BI214" s="227">
        <f>IF(N214="nulová",J214,0)</f>
        <v>0</v>
      </c>
      <c r="BJ214" s="17" t="s">
        <v>89</v>
      </c>
      <c r="BK214" s="227">
        <f>ROUND(I214*H214,2)</f>
        <v>0</v>
      </c>
      <c r="BL214" s="17" t="s">
        <v>221</v>
      </c>
      <c r="BM214" s="226" t="s">
        <v>600</v>
      </c>
    </row>
    <row r="215" s="2" customFormat="1" ht="16.5" customHeight="1">
      <c r="A215" s="39"/>
      <c r="B215" s="40"/>
      <c r="C215" s="215" t="s">
        <v>601</v>
      </c>
      <c r="D215" s="215" t="s">
        <v>195</v>
      </c>
      <c r="E215" s="216" t="s">
        <v>602</v>
      </c>
      <c r="F215" s="217" t="s">
        <v>603</v>
      </c>
      <c r="G215" s="218" t="s">
        <v>591</v>
      </c>
      <c r="H215" s="219">
        <v>40</v>
      </c>
      <c r="I215" s="220"/>
      <c r="J215" s="221">
        <f>ROUND(I215*H215,2)</f>
        <v>0</v>
      </c>
      <c r="K215" s="217" t="s">
        <v>199</v>
      </c>
      <c r="L215" s="45"/>
      <c r="M215" s="222" t="s">
        <v>44</v>
      </c>
      <c r="N215" s="223" t="s">
        <v>53</v>
      </c>
      <c r="O215" s="85"/>
      <c r="P215" s="224">
        <f>O215*H215</f>
        <v>0</v>
      </c>
      <c r="Q215" s="224">
        <v>0</v>
      </c>
      <c r="R215" s="224">
        <f>Q215*H215</f>
        <v>0</v>
      </c>
      <c r="S215" s="224">
        <v>0</v>
      </c>
      <c r="T215" s="225">
        <f>S215*H215</f>
        <v>0</v>
      </c>
      <c r="U215" s="39"/>
      <c r="V215" s="39"/>
      <c r="W215" s="39"/>
      <c r="X215" s="39"/>
      <c r="Y215" s="39"/>
      <c r="Z215" s="39"/>
      <c r="AA215" s="39"/>
      <c r="AB215" s="39"/>
      <c r="AC215" s="39"/>
      <c r="AD215" s="39"/>
      <c r="AE215" s="39"/>
      <c r="AR215" s="226" t="s">
        <v>221</v>
      </c>
      <c r="AT215" s="226" t="s">
        <v>195</v>
      </c>
      <c r="AU215" s="226" t="s">
        <v>89</v>
      </c>
      <c r="AY215" s="17" t="s">
        <v>192</v>
      </c>
      <c r="BE215" s="227">
        <f>IF(N215="základní",J215,0)</f>
        <v>0</v>
      </c>
      <c r="BF215" s="227">
        <f>IF(N215="snížená",J215,0)</f>
        <v>0</v>
      </c>
      <c r="BG215" s="227">
        <f>IF(N215="zákl. přenesená",J215,0)</f>
        <v>0</v>
      </c>
      <c r="BH215" s="227">
        <f>IF(N215="sníž. přenesená",J215,0)</f>
        <v>0</v>
      </c>
      <c r="BI215" s="227">
        <f>IF(N215="nulová",J215,0)</f>
        <v>0</v>
      </c>
      <c r="BJ215" s="17" t="s">
        <v>89</v>
      </c>
      <c r="BK215" s="227">
        <f>ROUND(I215*H215,2)</f>
        <v>0</v>
      </c>
      <c r="BL215" s="17" t="s">
        <v>221</v>
      </c>
      <c r="BM215" s="226" t="s">
        <v>604</v>
      </c>
    </row>
    <row r="216" s="2" customFormat="1" ht="16.5" customHeight="1">
      <c r="A216" s="39"/>
      <c r="B216" s="40"/>
      <c r="C216" s="215" t="s">
        <v>605</v>
      </c>
      <c r="D216" s="215" t="s">
        <v>195</v>
      </c>
      <c r="E216" s="216" t="s">
        <v>606</v>
      </c>
      <c r="F216" s="217" t="s">
        <v>607</v>
      </c>
      <c r="G216" s="218" t="s">
        <v>220</v>
      </c>
      <c r="H216" s="219">
        <v>3</v>
      </c>
      <c r="I216" s="220"/>
      <c r="J216" s="221">
        <f>ROUND(I216*H216,2)</f>
        <v>0</v>
      </c>
      <c r="K216" s="217" t="s">
        <v>199</v>
      </c>
      <c r="L216" s="45"/>
      <c r="M216" s="222" t="s">
        <v>44</v>
      </c>
      <c r="N216" s="223" t="s">
        <v>53</v>
      </c>
      <c r="O216" s="85"/>
      <c r="P216" s="224">
        <f>O216*H216</f>
        <v>0</v>
      </c>
      <c r="Q216" s="224">
        <v>0</v>
      </c>
      <c r="R216" s="224">
        <f>Q216*H216</f>
        <v>0</v>
      </c>
      <c r="S216" s="224">
        <v>0</v>
      </c>
      <c r="T216" s="225">
        <f>S216*H216</f>
        <v>0</v>
      </c>
      <c r="U216" s="39"/>
      <c r="V216" s="39"/>
      <c r="W216" s="39"/>
      <c r="X216" s="39"/>
      <c r="Y216" s="39"/>
      <c r="Z216" s="39"/>
      <c r="AA216" s="39"/>
      <c r="AB216" s="39"/>
      <c r="AC216" s="39"/>
      <c r="AD216" s="39"/>
      <c r="AE216" s="39"/>
      <c r="AR216" s="226" t="s">
        <v>200</v>
      </c>
      <c r="AT216" s="226" t="s">
        <v>195</v>
      </c>
      <c r="AU216" s="226" t="s">
        <v>89</v>
      </c>
      <c r="AY216" s="17" t="s">
        <v>192</v>
      </c>
      <c r="BE216" s="227">
        <f>IF(N216="základní",J216,0)</f>
        <v>0</v>
      </c>
      <c r="BF216" s="227">
        <f>IF(N216="snížená",J216,0)</f>
        <v>0</v>
      </c>
      <c r="BG216" s="227">
        <f>IF(N216="zákl. přenesená",J216,0)</f>
        <v>0</v>
      </c>
      <c r="BH216" s="227">
        <f>IF(N216="sníž. přenesená",J216,0)</f>
        <v>0</v>
      </c>
      <c r="BI216" s="227">
        <f>IF(N216="nulová",J216,0)</f>
        <v>0</v>
      </c>
      <c r="BJ216" s="17" t="s">
        <v>89</v>
      </c>
      <c r="BK216" s="227">
        <f>ROUND(I216*H216,2)</f>
        <v>0</v>
      </c>
      <c r="BL216" s="17" t="s">
        <v>200</v>
      </c>
      <c r="BM216" s="226" t="s">
        <v>608</v>
      </c>
    </row>
    <row r="217" s="2" customFormat="1" ht="16.5" customHeight="1">
      <c r="A217" s="39"/>
      <c r="B217" s="40"/>
      <c r="C217" s="215" t="s">
        <v>609</v>
      </c>
      <c r="D217" s="215" t="s">
        <v>195</v>
      </c>
      <c r="E217" s="216" t="s">
        <v>610</v>
      </c>
      <c r="F217" s="217" t="s">
        <v>611</v>
      </c>
      <c r="G217" s="218" t="s">
        <v>220</v>
      </c>
      <c r="H217" s="219">
        <v>1</v>
      </c>
      <c r="I217" s="220"/>
      <c r="J217" s="221">
        <f>ROUND(I217*H217,2)</f>
        <v>0</v>
      </c>
      <c r="K217" s="217" t="s">
        <v>199</v>
      </c>
      <c r="L217" s="45"/>
      <c r="M217" s="222" t="s">
        <v>44</v>
      </c>
      <c r="N217" s="223" t="s">
        <v>53</v>
      </c>
      <c r="O217" s="85"/>
      <c r="P217" s="224">
        <f>O217*H217</f>
        <v>0</v>
      </c>
      <c r="Q217" s="224">
        <v>0</v>
      </c>
      <c r="R217" s="224">
        <f>Q217*H217</f>
        <v>0</v>
      </c>
      <c r="S217" s="224">
        <v>0</v>
      </c>
      <c r="T217" s="225">
        <f>S217*H217</f>
        <v>0</v>
      </c>
      <c r="U217" s="39"/>
      <c r="V217" s="39"/>
      <c r="W217" s="39"/>
      <c r="X217" s="39"/>
      <c r="Y217" s="39"/>
      <c r="Z217" s="39"/>
      <c r="AA217" s="39"/>
      <c r="AB217" s="39"/>
      <c r="AC217" s="39"/>
      <c r="AD217" s="39"/>
      <c r="AE217" s="39"/>
      <c r="AR217" s="226" t="s">
        <v>221</v>
      </c>
      <c r="AT217" s="226" t="s">
        <v>195</v>
      </c>
      <c r="AU217" s="226" t="s">
        <v>89</v>
      </c>
      <c r="AY217" s="17" t="s">
        <v>192</v>
      </c>
      <c r="BE217" s="227">
        <f>IF(N217="základní",J217,0)</f>
        <v>0</v>
      </c>
      <c r="BF217" s="227">
        <f>IF(N217="snížená",J217,0)</f>
        <v>0</v>
      </c>
      <c r="BG217" s="227">
        <f>IF(N217="zákl. přenesená",J217,0)</f>
        <v>0</v>
      </c>
      <c r="BH217" s="227">
        <f>IF(N217="sníž. přenesená",J217,0)</f>
        <v>0</v>
      </c>
      <c r="BI217" s="227">
        <f>IF(N217="nulová",J217,0)</f>
        <v>0</v>
      </c>
      <c r="BJ217" s="17" t="s">
        <v>89</v>
      </c>
      <c r="BK217" s="227">
        <f>ROUND(I217*H217,2)</f>
        <v>0</v>
      </c>
      <c r="BL217" s="17" t="s">
        <v>221</v>
      </c>
      <c r="BM217" s="226" t="s">
        <v>612</v>
      </c>
    </row>
    <row r="218" s="12" customFormat="1" ht="25.92" customHeight="1">
      <c r="A218" s="12"/>
      <c r="B218" s="199"/>
      <c r="C218" s="200"/>
      <c r="D218" s="201" t="s">
        <v>81</v>
      </c>
      <c r="E218" s="202" t="s">
        <v>613</v>
      </c>
      <c r="F218" s="202" t="s">
        <v>614</v>
      </c>
      <c r="G218" s="200"/>
      <c r="H218" s="200"/>
      <c r="I218" s="203"/>
      <c r="J218" s="204">
        <f>BK218</f>
        <v>0</v>
      </c>
      <c r="K218" s="200"/>
      <c r="L218" s="205"/>
      <c r="M218" s="206"/>
      <c r="N218" s="207"/>
      <c r="O218" s="207"/>
      <c r="P218" s="208">
        <f>SUM(P219:P227)</f>
        <v>0</v>
      </c>
      <c r="Q218" s="207"/>
      <c r="R218" s="208">
        <f>SUM(R219:R227)</f>
        <v>0</v>
      </c>
      <c r="S218" s="207"/>
      <c r="T218" s="209">
        <f>SUM(T219:T227)</f>
        <v>0</v>
      </c>
      <c r="U218" s="12"/>
      <c r="V218" s="12"/>
      <c r="W218" s="12"/>
      <c r="X218" s="12"/>
      <c r="Y218" s="12"/>
      <c r="Z218" s="12"/>
      <c r="AA218" s="12"/>
      <c r="AB218" s="12"/>
      <c r="AC218" s="12"/>
      <c r="AD218" s="12"/>
      <c r="AE218" s="12"/>
      <c r="AR218" s="210" t="s">
        <v>89</v>
      </c>
      <c r="AT218" s="211" t="s">
        <v>81</v>
      </c>
      <c r="AU218" s="211" t="s">
        <v>82</v>
      </c>
      <c r="AY218" s="210" t="s">
        <v>192</v>
      </c>
      <c r="BK218" s="212">
        <f>SUM(BK219:BK227)</f>
        <v>0</v>
      </c>
    </row>
    <row r="219" s="2" customFormat="1" ht="16.5" customHeight="1">
      <c r="A219" s="39"/>
      <c r="B219" s="40"/>
      <c r="C219" s="228" t="s">
        <v>615</v>
      </c>
      <c r="D219" s="228" t="s">
        <v>266</v>
      </c>
      <c r="E219" s="229" t="s">
        <v>616</v>
      </c>
      <c r="F219" s="230" t="s">
        <v>617</v>
      </c>
      <c r="G219" s="231" t="s">
        <v>618</v>
      </c>
      <c r="H219" s="232">
        <v>2</v>
      </c>
      <c r="I219" s="233"/>
      <c r="J219" s="234">
        <f>ROUND(I219*H219,2)</f>
        <v>0</v>
      </c>
      <c r="K219" s="230" t="s">
        <v>44</v>
      </c>
      <c r="L219" s="235"/>
      <c r="M219" s="236" t="s">
        <v>44</v>
      </c>
      <c r="N219" s="237" t="s">
        <v>53</v>
      </c>
      <c r="O219" s="85"/>
      <c r="P219" s="224">
        <f>O219*H219</f>
        <v>0</v>
      </c>
      <c r="Q219" s="224">
        <v>0</v>
      </c>
      <c r="R219" s="224">
        <f>Q219*H219</f>
        <v>0</v>
      </c>
      <c r="S219" s="224">
        <v>0</v>
      </c>
      <c r="T219" s="225">
        <f>S219*H219</f>
        <v>0</v>
      </c>
      <c r="U219" s="39"/>
      <c r="V219" s="39"/>
      <c r="W219" s="39"/>
      <c r="X219" s="39"/>
      <c r="Y219" s="39"/>
      <c r="Z219" s="39"/>
      <c r="AA219" s="39"/>
      <c r="AB219" s="39"/>
      <c r="AC219" s="39"/>
      <c r="AD219" s="39"/>
      <c r="AE219" s="39"/>
      <c r="AR219" s="226" t="s">
        <v>324</v>
      </c>
      <c r="AT219" s="226" t="s">
        <v>266</v>
      </c>
      <c r="AU219" s="226" t="s">
        <v>89</v>
      </c>
      <c r="AY219" s="17" t="s">
        <v>192</v>
      </c>
      <c r="BE219" s="227">
        <f>IF(N219="základní",J219,0)</f>
        <v>0</v>
      </c>
      <c r="BF219" s="227">
        <f>IF(N219="snížená",J219,0)</f>
        <v>0</v>
      </c>
      <c r="BG219" s="227">
        <f>IF(N219="zákl. přenesená",J219,0)</f>
        <v>0</v>
      </c>
      <c r="BH219" s="227">
        <f>IF(N219="sníž. přenesená",J219,0)</f>
        <v>0</v>
      </c>
      <c r="BI219" s="227">
        <f>IF(N219="nulová",J219,0)</f>
        <v>0</v>
      </c>
      <c r="BJ219" s="17" t="s">
        <v>89</v>
      </c>
      <c r="BK219" s="227">
        <f>ROUND(I219*H219,2)</f>
        <v>0</v>
      </c>
      <c r="BL219" s="17" t="s">
        <v>211</v>
      </c>
      <c r="BM219" s="226" t="s">
        <v>619</v>
      </c>
    </row>
    <row r="220" s="2" customFormat="1" ht="16.5" customHeight="1">
      <c r="A220" s="39"/>
      <c r="B220" s="40"/>
      <c r="C220" s="215" t="s">
        <v>620</v>
      </c>
      <c r="D220" s="215" t="s">
        <v>195</v>
      </c>
      <c r="E220" s="216" t="s">
        <v>621</v>
      </c>
      <c r="F220" s="217" t="s">
        <v>622</v>
      </c>
      <c r="G220" s="218" t="s">
        <v>618</v>
      </c>
      <c r="H220" s="219">
        <v>2</v>
      </c>
      <c r="I220" s="220"/>
      <c r="J220" s="221">
        <f>ROUND(I220*H220,2)</f>
        <v>0</v>
      </c>
      <c r="K220" s="217" t="s">
        <v>44</v>
      </c>
      <c r="L220" s="45"/>
      <c r="M220" s="222" t="s">
        <v>44</v>
      </c>
      <c r="N220" s="223" t="s">
        <v>53</v>
      </c>
      <c r="O220" s="85"/>
      <c r="P220" s="224">
        <f>O220*H220</f>
        <v>0</v>
      </c>
      <c r="Q220" s="224">
        <v>0</v>
      </c>
      <c r="R220" s="224">
        <f>Q220*H220</f>
        <v>0</v>
      </c>
      <c r="S220" s="224">
        <v>0</v>
      </c>
      <c r="T220" s="225">
        <f>S220*H220</f>
        <v>0</v>
      </c>
      <c r="U220" s="39"/>
      <c r="V220" s="39"/>
      <c r="W220" s="39"/>
      <c r="X220" s="39"/>
      <c r="Y220" s="39"/>
      <c r="Z220" s="39"/>
      <c r="AA220" s="39"/>
      <c r="AB220" s="39"/>
      <c r="AC220" s="39"/>
      <c r="AD220" s="39"/>
      <c r="AE220" s="39"/>
      <c r="AR220" s="226" t="s">
        <v>200</v>
      </c>
      <c r="AT220" s="226" t="s">
        <v>195</v>
      </c>
      <c r="AU220" s="226" t="s">
        <v>89</v>
      </c>
      <c r="AY220" s="17" t="s">
        <v>192</v>
      </c>
      <c r="BE220" s="227">
        <f>IF(N220="základní",J220,0)</f>
        <v>0</v>
      </c>
      <c r="BF220" s="227">
        <f>IF(N220="snížená",J220,0)</f>
        <v>0</v>
      </c>
      <c r="BG220" s="227">
        <f>IF(N220="zákl. přenesená",J220,0)</f>
        <v>0</v>
      </c>
      <c r="BH220" s="227">
        <f>IF(N220="sníž. přenesená",J220,0)</f>
        <v>0</v>
      </c>
      <c r="BI220" s="227">
        <f>IF(N220="nulová",J220,0)</f>
        <v>0</v>
      </c>
      <c r="BJ220" s="17" t="s">
        <v>89</v>
      </c>
      <c r="BK220" s="227">
        <f>ROUND(I220*H220,2)</f>
        <v>0</v>
      </c>
      <c r="BL220" s="17" t="s">
        <v>200</v>
      </c>
      <c r="BM220" s="226" t="s">
        <v>623</v>
      </c>
    </row>
    <row r="221" s="2" customFormat="1" ht="16.5" customHeight="1">
      <c r="A221" s="39"/>
      <c r="B221" s="40"/>
      <c r="C221" s="215" t="s">
        <v>624</v>
      </c>
      <c r="D221" s="215" t="s">
        <v>195</v>
      </c>
      <c r="E221" s="216" t="s">
        <v>625</v>
      </c>
      <c r="F221" s="217" t="s">
        <v>626</v>
      </c>
      <c r="G221" s="218" t="s">
        <v>220</v>
      </c>
      <c r="H221" s="219">
        <v>1</v>
      </c>
      <c r="I221" s="220"/>
      <c r="J221" s="221">
        <f>ROUND(I221*H221,2)</f>
        <v>0</v>
      </c>
      <c r="K221" s="217" t="s">
        <v>44</v>
      </c>
      <c r="L221" s="45"/>
      <c r="M221" s="222" t="s">
        <v>44</v>
      </c>
      <c r="N221" s="223" t="s">
        <v>53</v>
      </c>
      <c r="O221" s="85"/>
      <c r="P221" s="224">
        <f>O221*H221</f>
        <v>0</v>
      </c>
      <c r="Q221" s="224">
        <v>0</v>
      </c>
      <c r="R221" s="224">
        <f>Q221*H221</f>
        <v>0</v>
      </c>
      <c r="S221" s="224">
        <v>0</v>
      </c>
      <c r="T221" s="225">
        <f>S221*H221</f>
        <v>0</v>
      </c>
      <c r="U221" s="39"/>
      <c r="V221" s="39"/>
      <c r="W221" s="39"/>
      <c r="X221" s="39"/>
      <c r="Y221" s="39"/>
      <c r="Z221" s="39"/>
      <c r="AA221" s="39"/>
      <c r="AB221" s="39"/>
      <c r="AC221" s="39"/>
      <c r="AD221" s="39"/>
      <c r="AE221" s="39"/>
      <c r="AR221" s="226" t="s">
        <v>200</v>
      </c>
      <c r="AT221" s="226" t="s">
        <v>195</v>
      </c>
      <c r="AU221" s="226" t="s">
        <v>89</v>
      </c>
      <c r="AY221" s="17" t="s">
        <v>192</v>
      </c>
      <c r="BE221" s="227">
        <f>IF(N221="základní",J221,0)</f>
        <v>0</v>
      </c>
      <c r="BF221" s="227">
        <f>IF(N221="snížená",J221,0)</f>
        <v>0</v>
      </c>
      <c r="BG221" s="227">
        <f>IF(N221="zákl. přenesená",J221,0)</f>
        <v>0</v>
      </c>
      <c r="BH221" s="227">
        <f>IF(N221="sníž. přenesená",J221,0)</f>
        <v>0</v>
      </c>
      <c r="BI221" s="227">
        <f>IF(N221="nulová",J221,0)</f>
        <v>0</v>
      </c>
      <c r="BJ221" s="17" t="s">
        <v>89</v>
      </c>
      <c r="BK221" s="227">
        <f>ROUND(I221*H221,2)</f>
        <v>0</v>
      </c>
      <c r="BL221" s="17" t="s">
        <v>200</v>
      </c>
      <c r="BM221" s="226" t="s">
        <v>627</v>
      </c>
    </row>
    <row r="222" s="2" customFormat="1" ht="24.15" customHeight="1">
      <c r="A222" s="39"/>
      <c r="B222" s="40"/>
      <c r="C222" s="228" t="s">
        <v>628</v>
      </c>
      <c r="D222" s="228" t="s">
        <v>266</v>
      </c>
      <c r="E222" s="229" t="s">
        <v>629</v>
      </c>
      <c r="F222" s="230" t="s">
        <v>630</v>
      </c>
      <c r="G222" s="231" t="s">
        <v>618</v>
      </c>
      <c r="H222" s="232">
        <v>1</v>
      </c>
      <c r="I222" s="233"/>
      <c r="J222" s="234">
        <f>ROUND(I222*H222,2)</f>
        <v>0</v>
      </c>
      <c r="K222" s="230" t="s">
        <v>44</v>
      </c>
      <c r="L222" s="235"/>
      <c r="M222" s="236" t="s">
        <v>44</v>
      </c>
      <c r="N222" s="237" t="s">
        <v>53</v>
      </c>
      <c r="O222" s="85"/>
      <c r="P222" s="224">
        <f>O222*H222</f>
        <v>0</v>
      </c>
      <c r="Q222" s="224">
        <v>0</v>
      </c>
      <c r="R222" s="224">
        <f>Q222*H222</f>
        <v>0</v>
      </c>
      <c r="S222" s="224">
        <v>0</v>
      </c>
      <c r="T222" s="225">
        <f>S222*H222</f>
        <v>0</v>
      </c>
      <c r="U222" s="39"/>
      <c r="V222" s="39"/>
      <c r="W222" s="39"/>
      <c r="X222" s="39"/>
      <c r="Y222" s="39"/>
      <c r="Z222" s="39"/>
      <c r="AA222" s="39"/>
      <c r="AB222" s="39"/>
      <c r="AC222" s="39"/>
      <c r="AD222" s="39"/>
      <c r="AE222" s="39"/>
      <c r="AR222" s="226" t="s">
        <v>275</v>
      </c>
      <c r="AT222" s="226" t="s">
        <v>266</v>
      </c>
      <c r="AU222" s="226" t="s">
        <v>89</v>
      </c>
      <c r="AY222" s="17" t="s">
        <v>192</v>
      </c>
      <c r="BE222" s="227">
        <f>IF(N222="základní",J222,0)</f>
        <v>0</v>
      </c>
      <c r="BF222" s="227">
        <f>IF(N222="snížená",J222,0)</f>
        <v>0</v>
      </c>
      <c r="BG222" s="227">
        <f>IF(N222="zákl. přenesená",J222,0)</f>
        <v>0</v>
      </c>
      <c r="BH222" s="227">
        <f>IF(N222="sníž. přenesená",J222,0)</f>
        <v>0</v>
      </c>
      <c r="BI222" s="227">
        <f>IF(N222="nulová",J222,0)</f>
        <v>0</v>
      </c>
      <c r="BJ222" s="17" t="s">
        <v>89</v>
      </c>
      <c r="BK222" s="227">
        <f>ROUND(I222*H222,2)</f>
        <v>0</v>
      </c>
      <c r="BL222" s="17" t="s">
        <v>275</v>
      </c>
      <c r="BM222" s="226" t="s">
        <v>631</v>
      </c>
    </row>
    <row r="223" s="2" customFormat="1" ht="24.15" customHeight="1">
      <c r="A223" s="39"/>
      <c r="B223" s="40"/>
      <c r="C223" s="215" t="s">
        <v>632</v>
      </c>
      <c r="D223" s="215" t="s">
        <v>195</v>
      </c>
      <c r="E223" s="216" t="s">
        <v>633</v>
      </c>
      <c r="F223" s="217" t="s">
        <v>634</v>
      </c>
      <c r="G223" s="218" t="s">
        <v>618</v>
      </c>
      <c r="H223" s="219">
        <v>1</v>
      </c>
      <c r="I223" s="220"/>
      <c r="J223" s="221">
        <f>ROUND(I223*H223,2)</f>
        <v>0</v>
      </c>
      <c r="K223" s="217" t="s">
        <v>44</v>
      </c>
      <c r="L223" s="45"/>
      <c r="M223" s="222" t="s">
        <v>44</v>
      </c>
      <c r="N223" s="223" t="s">
        <v>53</v>
      </c>
      <c r="O223" s="85"/>
      <c r="P223" s="224">
        <f>O223*H223</f>
        <v>0</v>
      </c>
      <c r="Q223" s="224">
        <v>0</v>
      </c>
      <c r="R223" s="224">
        <f>Q223*H223</f>
        <v>0</v>
      </c>
      <c r="S223" s="224">
        <v>0</v>
      </c>
      <c r="T223" s="225">
        <f>S223*H223</f>
        <v>0</v>
      </c>
      <c r="U223" s="39"/>
      <c r="V223" s="39"/>
      <c r="W223" s="39"/>
      <c r="X223" s="39"/>
      <c r="Y223" s="39"/>
      <c r="Z223" s="39"/>
      <c r="AA223" s="39"/>
      <c r="AB223" s="39"/>
      <c r="AC223" s="39"/>
      <c r="AD223" s="39"/>
      <c r="AE223" s="39"/>
      <c r="AR223" s="226" t="s">
        <v>200</v>
      </c>
      <c r="AT223" s="226" t="s">
        <v>195</v>
      </c>
      <c r="AU223" s="226" t="s">
        <v>89</v>
      </c>
      <c r="AY223" s="17" t="s">
        <v>192</v>
      </c>
      <c r="BE223" s="227">
        <f>IF(N223="základní",J223,0)</f>
        <v>0</v>
      </c>
      <c r="BF223" s="227">
        <f>IF(N223="snížená",J223,0)</f>
        <v>0</v>
      </c>
      <c r="BG223" s="227">
        <f>IF(N223="zákl. přenesená",J223,0)</f>
        <v>0</v>
      </c>
      <c r="BH223" s="227">
        <f>IF(N223="sníž. přenesená",J223,0)</f>
        <v>0</v>
      </c>
      <c r="BI223" s="227">
        <f>IF(N223="nulová",J223,0)</f>
        <v>0</v>
      </c>
      <c r="BJ223" s="17" t="s">
        <v>89</v>
      </c>
      <c r="BK223" s="227">
        <f>ROUND(I223*H223,2)</f>
        <v>0</v>
      </c>
      <c r="BL223" s="17" t="s">
        <v>200</v>
      </c>
      <c r="BM223" s="226" t="s">
        <v>635</v>
      </c>
    </row>
    <row r="224" s="2" customFormat="1" ht="16.5" customHeight="1">
      <c r="A224" s="39"/>
      <c r="B224" s="40"/>
      <c r="C224" s="228" t="s">
        <v>636</v>
      </c>
      <c r="D224" s="228" t="s">
        <v>266</v>
      </c>
      <c r="E224" s="229" t="s">
        <v>637</v>
      </c>
      <c r="F224" s="230" t="s">
        <v>638</v>
      </c>
      <c r="G224" s="231" t="s">
        <v>618</v>
      </c>
      <c r="H224" s="232">
        <v>1</v>
      </c>
      <c r="I224" s="233"/>
      <c r="J224" s="234">
        <f>ROUND(I224*H224,2)</f>
        <v>0</v>
      </c>
      <c r="K224" s="230" t="s">
        <v>44</v>
      </c>
      <c r="L224" s="235"/>
      <c r="M224" s="236" t="s">
        <v>44</v>
      </c>
      <c r="N224" s="237" t="s">
        <v>53</v>
      </c>
      <c r="O224" s="85"/>
      <c r="P224" s="224">
        <f>O224*H224</f>
        <v>0</v>
      </c>
      <c r="Q224" s="224">
        <v>0</v>
      </c>
      <c r="R224" s="224">
        <f>Q224*H224</f>
        <v>0</v>
      </c>
      <c r="S224" s="224">
        <v>0</v>
      </c>
      <c r="T224" s="225">
        <f>S224*H224</f>
        <v>0</v>
      </c>
      <c r="U224" s="39"/>
      <c r="V224" s="39"/>
      <c r="W224" s="39"/>
      <c r="X224" s="39"/>
      <c r="Y224" s="39"/>
      <c r="Z224" s="39"/>
      <c r="AA224" s="39"/>
      <c r="AB224" s="39"/>
      <c r="AC224" s="39"/>
      <c r="AD224" s="39"/>
      <c r="AE224" s="39"/>
      <c r="AR224" s="226" t="s">
        <v>275</v>
      </c>
      <c r="AT224" s="226" t="s">
        <v>266</v>
      </c>
      <c r="AU224" s="226" t="s">
        <v>89</v>
      </c>
      <c r="AY224" s="17" t="s">
        <v>192</v>
      </c>
      <c r="BE224" s="227">
        <f>IF(N224="základní",J224,0)</f>
        <v>0</v>
      </c>
      <c r="BF224" s="227">
        <f>IF(N224="snížená",J224,0)</f>
        <v>0</v>
      </c>
      <c r="BG224" s="227">
        <f>IF(N224="zákl. přenesená",J224,0)</f>
        <v>0</v>
      </c>
      <c r="BH224" s="227">
        <f>IF(N224="sníž. přenesená",J224,0)</f>
        <v>0</v>
      </c>
      <c r="BI224" s="227">
        <f>IF(N224="nulová",J224,0)</f>
        <v>0</v>
      </c>
      <c r="BJ224" s="17" t="s">
        <v>89</v>
      </c>
      <c r="BK224" s="227">
        <f>ROUND(I224*H224,2)</f>
        <v>0</v>
      </c>
      <c r="BL224" s="17" t="s">
        <v>275</v>
      </c>
      <c r="BM224" s="226" t="s">
        <v>639</v>
      </c>
    </row>
    <row r="225" s="2" customFormat="1" ht="16.5" customHeight="1">
      <c r="A225" s="39"/>
      <c r="B225" s="40"/>
      <c r="C225" s="215" t="s">
        <v>640</v>
      </c>
      <c r="D225" s="215" t="s">
        <v>195</v>
      </c>
      <c r="E225" s="216" t="s">
        <v>641</v>
      </c>
      <c r="F225" s="217" t="s">
        <v>642</v>
      </c>
      <c r="G225" s="218" t="s">
        <v>643</v>
      </c>
      <c r="H225" s="219">
        <v>1</v>
      </c>
      <c r="I225" s="220"/>
      <c r="J225" s="221">
        <f>ROUND(I225*H225,2)</f>
        <v>0</v>
      </c>
      <c r="K225" s="217" t="s">
        <v>44</v>
      </c>
      <c r="L225" s="45"/>
      <c r="M225" s="222" t="s">
        <v>44</v>
      </c>
      <c r="N225" s="223" t="s">
        <v>53</v>
      </c>
      <c r="O225" s="85"/>
      <c r="P225" s="224">
        <f>O225*H225</f>
        <v>0</v>
      </c>
      <c r="Q225" s="224">
        <v>0</v>
      </c>
      <c r="R225" s="224">
        <f>Q225*H225</f>
        <v>0</v>
      </c>
      <c r="S225" s="224">
        <v>0</v>
      </c>
      <c r="T225" s="225">
        <f>S225*H225</f>
        <v>0</v>
      </c>
      <c r="U225" s="39"/>
      <c r="V225" s="39"/>
      <c r="W225" s="39"/>
      <c r="X225" s="39"/>
      <c r="Y225" s="39"/>
      <c r="Z225" s="39"/>
      <c r="AA225" s="39"/>
      <c r="AB225" s="39"/>
      <c r="AC225" s="39"/>
      <c r="AD225" s="39"/>
      <c r="AE225" s="39"/>
      <c r="AR225" s="226" t="s">
        <v>221</v>
      </c>
      <c r="AT225" s="226" t="s">
        <v>195</v>
      </c>
      <c r="AU225" s="226" t="s">
        <v>89</v>
      </c>
      <c r="AY225" s="17" t="s">
        <v>192</v>
      </c>
      <c r="BE225" s="227">
        <f>IF(N225="základní",J225,0)</f>
        <v>0</v>
      </c>
      <c r="BF225" s="227">
        <f>IF(N225="snížená",J225,0)</f>
        <v>0</v>
      </c>
      <c r="BG225" s="227">
        <f>IF(N225="zákl. přenesená",J225,0)</f>
        <v>0</v>
      </c>
      <c r="BH225" s="227">
        <f>IF(N225="sníž. přenesená",J225,0)</f>
        <v>0</v>
      </c>
      <c r="BI225" s="227">
        <f>IF(N225="nulová",J225,0)</f>
        <v>0</v>
      </c>
      <c r="BJ225" s="17" t="s">
        <v>89</v>
      </c>
      <c r="BK225" s="227">
        <f>ROUND(I225*H225,2)</f>
        <v>0</v>
      </c>
      <c r="BL225" s="17" t="s">
        <v>221</v>
      </c>
      <c r="BM225" s="226" t="s">
        <v>644</v>
      </c>
    </row>
    <row r="226" s="2" customFormat="1" ht="16.5" customHeight="1">
      <c r="A226" s="39"/>
      <c r="B226" s="40"/>
      <c r="C226" s="228" t="s">
        <v>645</v>
      </c>
      <c r="D226" s="228" t="s">
        <v>266</v>
      </c>
      <c r="E226" s="229" t="s">
        <v>646</v>
      </c>
      <c r="F226" s="230" t="s">
        <v>647</v>
      </c>
      <c r="G226" s="231" t="s">
        <v>618</v>
      </c>
      <c r="H226" s="232">
        <v>1</v>
      </c>
      <c r="I226" s="233"/>
      <c r="J226" s="234">
        <f>ROUND(I226*H226,2)</f>
        <v>0</v>
      </c>
      <c r="K226" s="230" t="s">
        <v>44</v>
      </c>
      <c r="L226" s="235"/>
      <c r="M226" s="236" t="s">
        <v>44</v>
      </c>
      <c r="N226" s="237" t="s">
        <v>53</v>
      </c>
      <c r="O226" s="85"/>
      <c r="P226" s="224">
        <f>O226*H226</f>
        <v>0</v>
      </c>
      <c r="Q226" s="224">
        <v>0</v>
      </c>
      <c r="R226" s="224">
        <f>Q226*H226</f>
        <v>0</v>
      </c>
      <c r="S226" s="224">
        <v>0</v>
      </c>
      <c r="T226" s="225">
        <f>S226*H226</f>
        <v>0</v>
      </c>
      <c r="U226" s="39"/>
      <c r="V226" s="39"/>
      <c r="W226" s="39"/>
      <c r="X226" s="39"/>
      <c r="Y226" s="39"/>
      <c r="Z226" s="39"/>
      <c r="AA226" s="39"/>
      <c r="AB226" s="39"/>
      <c r="AC226" s="39"/>
      <c r="AD226" s="39"/>
      <c r="AE226" s="39"/>
      <c r="AR226" s="226" t="s">
        <v>275</v>
      </c>
      <c r="AT226" s="226" t="s">
        <v>266</v>
      </c>
      <c r="AU226" s="226" t="s">
        <v>89</v>
      </c>
      <c r="AY226" s="17" t="s">
        <v>192</v>
      </c>
      <c r="BE226" s="227">
        <f>IF(N226="základní",J226,0)</f>
        <v>0</v>
      </c>
      <c r="BF226" s="227">
        <f>IF(N226="snížená",J226,0)</f>
        <v>0</v>
      </c>
      <c r="BG226" s="227">
        <f>IF(N226="zákl. přenesená",J226,0)</f>
        <v>0</v>
      </c>
      <c r="BH226" s="227">
        <f>IF(N226="sníž. přenesená",J226,0)</f>
        <v>0</v>
      </c>
      <c r="BI226" s="227">
        <f>IF(N226="nulová",J226,0)</f>
        <v>0</v>
      </c>
      <c r="BJ226" s="17" t="s">
        <v>89</v>
      </c>
      <c r="BK226" s="227">
        <f>ROUND(I226*H226,2)</f>
        <v>0</v>
      </c>
      <c r="BL226" s="17" t="s">
        <v>275</v>
      </c>
      <c r="BM226" s="226" t="s">
        <v>648</v>
      </c>
    </row>
    <row r="227" s="2" customFormat="1" ht="16.5" customHeight="1">
      <c r="A227" s="39"/>
      <c r="B227" s="40"/>
      <c r="C227" s="228" t="s">
        <v>649</v>
      </c>
      <c r="D227" s="228" t="s">
        <v>266</v>
      </c>
      <c r="E227" s="229" t="s">
        <v>650</v>
      </c>
      <c r="F227" s="230" t="s">
        <v>651</v>
      </c>
      <c r="G227" s="231" t="s">
        <v>220</v>
      </c>
      <c r="H227" s="232">
        <v>1</v>
      </c>
      <c r="I227" s="233"/>
      <c r="J227" s="234">
        <f>ROUND(I227*H227,2)</f>
        <v>0</v>
      </c>
      <c r="K227" s="230" t="s">
        <v>44</v>
      </c>
      <c r="L227" s="235"/>
      <c r="M227" s="236" t="s">
        <v>44</v>
      </c>
      <c r="N227" s="237" t="s">
        <v>53</v>
      </c>
      <c r="O227" s="85"/>
      <c r="P227" s="224">
        <f>O227*H227</f>
        <v>0</v>
      </c>
      <c r="Q227" s="224">
        <v>0</v>
      </c>
      <c r="R227" s="224">
        <f>Q227*H227</f>
        <v>0</v>
      </c>
      <c r="S227" s="224">
        <v>0</v>
      </c>
      <c r="T227" s="225">
        <f>S227*H227</f>
        <v>0</v>
      </c>
      <c r="U227" s="39"/>
      <c r="V227" s="39"/>
      <c r="W227" s="39"/>
      <c r="X227" s="39"/>
      <c r="Y227" s="39"/>
      <c r="Z227" s="39"/>
      <c r="AA227" s="39"/>
      <c r="AB227" s="39"/>
      <c r="AC227" s="39"/>
      <c r="AD227" s="39"/>
      <c r="AE227" s="39"/>
      <c r="AR227" s="226" t="s">
        <v>275</v>
      </c>
      <c r="AT227" s="226" t="s">
        <v>266</v>
      </c>
      <c r="AU227" s="226" t="s">
        <v>89</v>
      </c>
      <c r="AY227" s="17" t="s">
        <v>192</v>
      </c>
      <c r="BE227" s="227">
        <f>IF(N227="základní",J227,0)</f>
        <v>0</v>
      </c>
      <c r="BF227" s="227">
        <f>IF(N227="snížená",J227,0)</f>
        <v>0</v>
      </c>
      <c r="BG227" s="227">
        <f>IF(N227="zákl. přenesená",J227,0)</f>
        <v>0</v>
      </c>
      <c r="BH227" s="227">
        <f>IF(N227="sníž. přenesená",J227,0)</f>
        <v>0</v>
      </c>
      <c r="BI227" s="227">
        <f>IF(N227="nulová",J227,0)</f>
        <v>0</v>
      </c>
      <c r="BJ227" s="17" t="s">
        <v>89</v>
      </c>
      <c r="BK227" s="227">
        <f>ROUND(I227*H227,2)</f>
        <v>0</v>
      </c>
      <c r="BL227" s="17" t="s">
        <v>275</v>
      </c>
      <c r="BM227" s="226" t="s">
        <v>652</v>
      </c>
    </row>
    <row r="228" s="12" customFormat="1" ht="25.92" customHeight="1">
      <c r="A228" s="12"/>
      <c r="B228" s="199"/>
      <c r="C228" s="200"/>
      <c r="D228" s="201" t="s">
        <v>81</v>
      </c>
      <c r="E228" s="202" t="s">
        <v>653</v>
      </c>
      <c r="F228" s="202" t="s">
        <v>654</v>
      </c>
      <c r="G228" s="200"/>
      <c r="H228" s="200"/>
      <c r="I228" s="203"/>
      <c r="J228" s="204">
        <f>BK228</f>
        <v>0</v>
      </c>
      <c r="K228" s="200"/>
      <c r="L228" s="205"/>
      <c r="M228" s="206"/>
      <c r="N228" s="207"/>
      <c r="O228" s="207"/>
      <c r="P228" s="208">
        <f>P229+SUM(P230:P234)+P251+P260</f>
        <v>0</v>
      </c>
      <c r="Q228" s="207"/>
      <c r="R228" s="208">
        <f>R229+SUM(R230:R234)+R251+R260</f>
        <v>0.32000000000000001</v>
      </c>
      <c r="S228" s="207"/>
      <c r="T228" s="209">
        <f>T229+SUM(T230:T234)+T251+T260</f>
        <v>0</v>
      </c>
      <c r="U228" s="12"/>
      <c r="V228" s="12"/>
      <c r="W228" s="12"/>
      <c r="X228" s="12"/>
      <c r="Y228" s="12"/>
      <c r="Z228" s="12"/>
      <c r="AA228" s="12"/>
      <c r="AB228" s="12"/>
      <c r="AC228" s="12"/>
      <c r="AD228" s="12"/>
      <c r="AE228" s="12"/>
      <c r="AR228" s="210" t="s">
        <v>89</v>
      </c>
      <c r="AT228" s="211" t="s">
        <v>81</v>
      </c>
      <c r="AU228" s="211" t="s">
        <v>82</v>
      </c>
      <c r="AY228" s="210" t="s">
        <v>192</v>
      </c>
      <c r="BK228" s="212">
        <f>BK229+SUM(BK230:BK234)+BK251+BK260</f>
        <v>0</v>
      </c>
    </row>
    <row r="229" s="2" customFormat="1" ht="16.5" customHeight="1">
      <c r="A229" s="39"/>
      <c r="B229" s="40"/>
      <c r="C229" s="228" t="s">
        <v>655</v>
      </c>
      <c r="D229" s="228" t="s">
        <v>266</v>
      </c>
      <c r="E229" s="229" t="s">
        <v>656</v>
      </c>
      <c r="F229" s="230" t="s">
        <v>657</v>
      </c>
      <c r="G229" s="231" t="s">
        <v>220</v>
      </c>
      <c r="H229" s="232">
        <v>1</v>
      </c>
      <c r="I229" s="233"/>
      <c r="J229" s="234">
        <f>ROUND(I229*H229,2)</f>
        <v>0</v>
      </c>
      <c r="K229" s="230" t="s">
        <v>199</v>
      </c>
      <c r="L229" s="235"/>
      <c r="M229" s="236" t="s">
        <v>44</v>
      </c>
      <c r="N229" s="237" t="s">
        <v>53</v>
      </c>
      <c r="O229" s="85"/>
      <c r="P229" s="224">
        <f>O229*H229</f>
        <v>0</v>
      </c>
      <c r="Q229" s="224">
        <v>0</v>
      </c>
      <c r="R229" s="224">
        <f>Q229*H229</f>
        <v>0</v>
      </c>
      <c r="S229" s="224">
        <v>0</v>
      </c>
      <c r="T229" s="225">
        <f>S229*H229</f>
        <v>0</v>
      </c>
      <c r="U229" s="39"/>
      <c r="V229" s="39"/>
      <c r="W229" s="39"/>
      <c r="X229" s="39"/>
      <c r="Y229" s="39"/>
      <c r="Z229" s="39"/>
      <c r="AA229" s="39"/>
      <c r="AB229" s="39"/>
      <c r="AC229" s="39"/>
      <c r="AD229" s="39"/>
      <c r="AE229" s="39"/>
      <c r="AR229" s="226" t="s">
        <v>275</v>
      </c>
      <c r="AT229" s="226" t="s">
        <v>266</v>
      </c>
      <c r="AU229" s="226" t="s">
        <v>89</v>
      </c>
      <c r="AY229" s="17" t="s">
        <v>192</v>
      </c>
      <c r="BE229" s="227">
        <f>IF(N229="základní",J229,0)</f>
        <v>0</v>
      </c>
      <c r="BF229" s="227">
        <f>IF(N229="snížená",J229,0)</f>
        <v>0</v>
      </c>
      <c r="BG229" s="227">
        <f>IF(N229="zákl. přenesená",J229,0)</f>
        <v>0</v>
      </c>
      <c r="BH229" s="227">
        <f>IF(N229="sníž. přenesená",J229,0)</f>
        <v>0</v>
      </c>
      <c r="BI229" s="227">
        <f>IF(N229="nulová",J229,0)</f>
        <v>0</v>
      </c>
      <c r="BJ229" s="17" t="s">
        <v>89</v>
      </c>
      <c r="BK229" s="227">
        <f>ROUND(I229*H229,2)</f>
        <v>0</v>
      </c>
      <c r="BL229" s="17" t="s">
        <v>275</v>
      </c>
      <c r="BM229" s="226" t="s">
        <v>658</v>
      </c>
    </row>
    <row r="230" s="2" customFormat="1" ht="16.5" customHeight="1">
      <c r="A230" s="39"/>
      <c r="B230" s="40"/>
      <c r="C230" s="215" t="s">
        <v>659</v>
      </c>
      <c r="D230" s="215" t="s">
        <v>195</v>
      </c>
      <c r="E230" s="216" t="s">
        <v>660</v>
      </c>
      <c r="F230" s="217" t="s">
        <v>661</v>
      </c>
      <c r="G230" s="218" t="s">
        <v>220</v>
      </c>
      <c r="H230" s="219">
        <v>1</v>
      </c>
      <c r="I230" s="220"/>
      <c r="J230" s="221">
        <f>ROUND(I230*H230,2)</f>
        <v>0</v>
      </c>
      <c r="K230" s="217" t="s">
        <v>199</v>
      </c>
      <c r="L230" s="45"/>
      <c r="M230" s="222" t="s">
        <v>44</v>
      </c>
      <c r="N230" s="223" t="s">
        <v>53</v>
      </c>
      <c r="O230" s="85"/>
      <c r="P230" s="224">
        <f>O230*H230</f>
        <v>0</v>
      </c>
      <c r="Q230" s="224">
        <v>0</v>
      </c>
      <c r="R230" s="224">
        <f>Q230*H230</f>
        <v>0</v>
      </c>
      <c r="S230" s="224">
        <v>0</v>
      </c>
      <c r="T230" s="225">
        <f>S230*H230</f>
        <v>0</v>
      </c>
      <c r="U230" s="39"/>
      <c r="V230" s="39"/>
      <c r="W230" s="39"/>
      <c r="X230" s="39"/>
      <c r="Y230" s="39"/>
      <c r="Z230" s="39"/>
      <c r="AA230" s="39"/>
      <c r="AB230" s="39"/>
      <c r="AC230" s="39"/>
      <c r="AD230" s="39"/>
      <c r="AE230" s="39"/>
      <c r="AR230" s="226" t="s">
        <v>200</v>
      </c>
      <c r="AT230" s="226" t="s">
        <v>195</v>
      </c>
      <c r="AU230" s="226" t="s">
        <v>89</v>
      </c>
      <c r="AY230" s="17" t="s">
        <v>192</v>
      </c>
      <c r="BE230" s="227">
        <f>IF(N230="základní",J230,0)</f>
        <v>0</v>
      </c>
      <c r="BF230" s="227">
        <f>IF(N230="snížená",J230,0)</f>
        <v>0</v>
      </c>
      <c r="BG230" s="227">
        <f>IF(N230="zákl. přenesená",J230,0)</f>
        <v>0</v>
      </c>
      <c r="BH230" s="227">
        <f>IF(N230="sníž. přenesená",J230,0)</f>
        <v>0</v>
      </c>
      <c r="BI230" s="227">
        <f>IF(N230="nulová",J230,0)</f>
        <v>0</v>
      </c>
      <c r="BJ230" s="17" t="s">
        <v>89</v>
      </c>
      <c r="BK230" s="227">
        <f>ROUND(I230*H230,2)</f>
        <v>0</v>
      </c>
      <c r="BL230" s="17" t="s">
        <v>200</v>
      </c>
      <c r="BM230" s="226" t="s">
        <v>662</v>
      </c>
    </row>
    <row r="231" s="2" customFormat="1" ht="16.5" customHeight="1">
      <c r="A231" s="39"/>
      <c r="B231" s="40"/>
      <c r="C231" s="228" t="s">
        <v>663</v>
      </c>
      <c r="D231" s="228" t="s">
        <v>266</v>
      </c>
      <c r="E231" s="229" t="s">
        <v>664</v>
      </c>
      <c r="F231" s="230" t="s">
        <v>665</v>
      </c>
      <c r="G231" s="231" t="s">
        <v>220</v>
      </c>
      <c r="H231" s="232">
        <v>1</v>
      </c>
      <c r="I231" s="233"/>
      <c r="J231" s="234">
        <f>ROUND(I231*H231,2)</f>
        <v>0</v>
      </c>
      <c r="K231" s="230" t="s">
        <v>199</v>
      </c>
      <c r="L231" s="235"/>
      <c r="M231" s="236" t="s">
        <v>44</v>
      </c>
      <c r="N231" s="237" t="s">
        <v>53</v>
      </c>
      <c r="O231" s="85"/>
      <c r="P231" s="224">
        <f>O231*H231</f>
        <v>0</v>
      </c>
      <c r="Q231" s="224">
        <v>0</v>
      </c>
      <c r="R231" s="224">
        <f>Q231*H231</f>
        <v>0</v>
      </c>
      <c r="S231" s="224">
        <v>0</v>
      </c>
      <c r="T231" s="225">
        <f>S231*H231</f>
        <v>0</v>
      </c>
      <c r="U231" s="39"/>
      <c r="V231" s="39"/>
      <c r="W231" s="39"/>
      <c r="X231" s="39"/>
      <c r="Y231" s="39"/>
      <c r="Z231" s="39"/>
      <c r="AA231" s="39"/>
      <c r="AB231" s="39"/>
      <c r="AC231" s="39"/>
      <c r="AD231" s="39"/>
      <c r="AE231" s="39"/>
      <c r="AR231" s="226" t="s">
        <v>269</v>
      </c>
      <c r="AT231" s="226" t="s">
        <v>266</v>
      </c>
      <c r="AU231" s="226" t="s">
        <v>89</v>
      </c>
      <c r="AY231" s="17" t="s">
        <v>192</v>
      </c>
      <c r="BE231" s="227">
        <f>IF(N231="základní",J231,0)</f>
        <v>0</v>
      </c>
      <c r="BF231" s="227">
        <f>IF(N231="snížená",J231,0)</f>
        <v>0</v>
      </c>
      <c r="BG231" s="227">
        <f>IF(N231="zákl. přenesená",J231,0)</f>
        <v>0</v>
      </c>
      <c r="BH231" s="227">
        <f>IF(N231="sníž. přenesená",J231,0)</f>
        <v>0</v>
      </c>
      <c r="BI231" s="227">
        <f>IF(N231="nulová",J231,0)</f>
        <v>0</v>
      </c>
      <c r="BJ231" s="17" t="s">
        <v>89</v>
      </c>
      <c r="BK231" s="227">
        <f>ROUND(I231*H231,2)</f>
        <v>0</v>
      </c>
      <c r="BL231" s="17" t="s">
        <v>270</v>
      </c>
      <c r="BM231" s="226" t="s">
        <v>666</v>
      </c>
    </row>
    <row r="232" s="2" customFormat="1" ht="16.5" customHeight="1">
      <c r="A232" s="39"/>
      <c r="B232" s="40"/>
      <c r="C232" s="228" t="s">
        <v>667</v>
      </c>
      <c r="D232" s="228" t="s">
        <v>266</v>
      </c>
      <c r="E232" s="229" t="s">
        <v>668</v>
      </c>
      <c r="F232" s="230" t="s">
        <v>669</v>
      </c>
      <c r="G232" s="231" t="s">
        <v>220</v>
      </c>
      <c r="H232" s="232">
        <v>2</v>
      </c>
      <c r="I232" s="233"/>
      <c r="J232" s="234">
        <f>ROUND(I232*H232,2)</f>
        <v>0</v>
      </c>
      <c r="K232" s="230" t="s">
        <v>199</v>
      </c>
      <c r="L232" s="235"/>
      <c r="M232" s="236" t="s">
        <v>44</v>
      </c>
      <c r="N232" s="237" t="s">
        <v>53</v>
      </c>
      <c r="O232" s="85"/>
      <c r="P232" s="224">
        <f>O232*H232</f>
        <v>0</v>
      </c>
      <c r="Q232" s="224">
        <v>0</v>
      </c>
      <c r="R232" s="224">
        <f>Q232*H232</f>
        <v>0</v>
      </c>
      <c r="S232" s="224">
        <v>0</v>
      </c>
      <c r="T232" s="225">
        <f>S232*H232</f>
        <v>0</v>
      </c>
      <c r="U232" s="39"/>
      <c r="V232" s="39"/>
      <c r="W232" s="39"/>
      <c r="X232" s="39"/>
      <c r="Y232" s="39"/>
      <c r="Z232" s="39"/>
      <c r="AA232" s="39"/>
      <c r="AB232" s="39"/>
      <c r="AC232" s="39"/>
      <c r="AD232" s="39"/>
      <c r="AE232" s="39"/>
      <c r="AR232" s="226" t="s">
        <v>275</v>
      </c>
      <c r="AT232" s="226" t="s">
        <v>266</v>
      </c>
      <c r="AU232" s="226" t="s">
        <v>89</v>
      </c>
      <c r="AY232" s="17" t="s">
        <v>192</v>
      </c>
      <c r="BE232" s="227">
        <f>IF(N232="základní",J232,0)</f>
        <v>0</v>
      </c>
      <c r="BF232" s="227">
        <f>IF(N232="snížená",J232,0)</f>
        <v>0</v>
      </c>
      <c r="BG232" s="227">
        <f>IF(N232="zákl. přenesená",J232,0)</f>
        <v>0</v>
      </c>
      <c r="BH232" s="227">
        <f>IF(N232="sníž. přenesená",J232,0)</f>
        <v>0</v>
      </c>
      <c r="BI232" s="227">
        <f>IF(N232="nulová",J232,0)</f>
        <v>0</v>
      </c>
      <c r="BJ232" s="17" t="s">
        <v>89</v>
      </c>
      <c r="BK232" s="227">
        <f>ROUND(I232*H232,2)</f>
        <v>0</v>
      </c>
      <c r="BL232" s="17" t="s">
        <v>275</v>
      </c>
      <c r="BM232" s="226" t="s">
        <v>670</v>
      </c>
    </row>
    <row r="233" s="2" customFormat="1" ht="37.8" customHeight="1">
      <c r="A233" s="39"/>
      <c r="B233" s="40"/>
      <c r="C233" s="215" t="s">
        <v>671</v>
      </c>
      <c r="D233" s="215" t="s">
        <v>195</v>
      </c>
      <c r="E233" s="216" t="s">
        <v>672</v>
      </c>
      <c r="F233" s="217" t="s">
        <v>673</v>
      </c>
      <c r="G233" s="218" t="s">
        <v>220</v>
      </c>
      <c r="H233" s="219">
        <v>2</v>
      </c>
      <c r="I233" s="220"/>
      <c r="J233" s="221">
        <f>ROUND(I233*H233,2)</f>
        <v>0</v>
      </c>
      <c r="K233" s="217" t="s">
        <v>199</v>
      </c>
      <c r="L233" s="45"/>
      <c r="M233" s="222" t="s">
        <v>44</v>
      </c>
      <c r="N233" s="223" t="s">
        <v>53</v>
      </c>
      <c r="O233" s="85"/>
      <c r="P233" s="224">
        <f>O233*H233</f>
        <v>0</v>
      </c>
      <c r="Q233" s="224">
        <v>0</v>
      </c>
      <c r="R233" s="224">
        <f>Q233*H233</f>
        <v>0</v>
      </c>
      <c r="S233" s="224">
        <v>0</v>
      </c>
      <c r="T233" s="225">
        <f>S233*H233</f>
        <v>0</v>
      </c>
      <c r="U233" s="39"/>
      <c r="V233" s="39"/>
      <c r="W233" s="39"/>
      <c r="X233" s="39"/>
      <c r="Y233" s="39"/>
      <c r="Z233" s="39"/>
      <c r="AA233" s="39"/>
      <c r="AB233" s="39"/>
      <c r="AC233" s="39"/>
      <c r="AD233" s="39"/>
      <c r="AE233" s="39"/>
      <c r="AR233" s="226" t="s">
        <v>200</v>
      </c>
      <c r="AT233" s="226" t="s">
        <v>195</v>
      </c>
      <c r="AU233" s="226" t="s">
        <v>89</v>
      </c>
      <c r="AY233" s="17" t="s">
        <v>192</v>
      </c>
      <c r="BE233" s="227">
        <f>IF(N233="základní",J233,0)</f>
        <v>0</v>
      </c>
      <c r="BF233" s="227">
        <f>IF(N233="snížená",J233,0)</f>
        <v>0</v>
      </c>
      <c r="BG233" s="227">
        <f>IF(N233="zákl. přenesená",J233,0)</f>
        <v>0</v>
      </c>
      <c r="BH233" s="227">
        <f>IF(N233="sníž. přenesená",J233,0)</f>
        <v>0</v>
      </c>
      <c r="BI233" s="227">
        <f>IF(N233="nulová",J233,0)</f>
        <v>0</v>
      </c>
      <c r="BJ233" s="17" t="s">
        <v>89</v>
      </c>
      <c r="BK233" s="227">
        <f>ROUND(I233*H233,2)</f>
        <v>0</v>
      </c>
      <c r="BL233" s="17" t="s">
        <v>200</v>
      </c>
      <c r="BM233" s="226" t="s">
        <v>674</v>
      </c>
    </row>
    <row r="234" s="12" customFormat="1" ht="22.8" customHeight="1">
      <c r="A234" s="12"/>
      <c r="B234" s="199"/>
      <c r="C234" s="200"/>
      <c r="D234" s="201" t="s">
        <v>81</v>
      </c>
      <c r="E234" s="213" t="s">
        <v>675</v>
      </c>
      <c r="F234" s="213" t="s">
        <v>676</v>
      </c>
      <c r="G234" s="200"/>
      <c r="H234" s="200"/>
      <c r="I234" s="203"/>
      <c r="J234" s="214">
        <f>BK234</f>
        <v>0</v>
      </c>
      <c r="K234" s="200"/>
      <c r="L234" s="205"/>
      <c r="M234" s="206"/>
      <c r="N234" s="207"/>
      <c r="O234" s="207"/>
      <c r="P234" s="208">
        <f>SUM(P235:P250)</f>
        <v>0</v>
      </c>
      <c r="Q234" s="207"/>
      <c r="R234" s="208">
        <f>SUM(R235:R250)</f>
        <v>0</v>
      </c>
      <c r="S234" s="207"/>
      <c r="T234" s="209">
        <f>SUM(T235:T250)</f>
        <v>0</v>
      </c>
      <c r="U234" s="12"/>
      <c r="V234" s="12"/>
      <c r="W234" s="12"/>
      <c r="X234" s="12"/>
      <c r="Y234" s="12"/>
      <c r="Z234" s="12"/>
      <c r="AA234" s="12"/>
      <c r="AB234" s="12"/>
      <c r="AC234" s="12"/>
      <c r="AD234" s="12"/>
      <c r="AE234" s="12"/>
      <c r="AR234" s="210" t="s">
        <v>89</v>
      </c>
      <c r="AT234" s="211" t="s">
        <v>81</v>
      </c>
      <c r="AU234" s="211" t="s">
        <v>89</v>
      </c>
      <c r="AY234" s="210" t="s">
        <v>192</v>
      </c>
      <c r="BK234" s="212">
        <f>SUM(BK235:BK250)</f>
        <v>0</v>
      </c>
    </row>
    <row r="235" s="2" customFormat="1" ht="24.15" customHeight="1">
      <c r="A235" s="39"/>
      <c r="B235" s="40"/>
      <c r="C235" s="228" t="s">
        <v>677</v>
      </c>
      <c r="D235" s="228" t="s">
        <v>266</v>
      </c>
      <c r="E235" s="229" t="s">
        <v>678</v>
      </c>
      <c r="F235" s="230" t="s">
        <v>679</v>
      </c>
      <c r="G235" s="231" t="s">
        <v>220</v>
      </c>
      <c r="H235" s="232">
        <v>2</v>
      </c>
      <c r="I235" s="233"/>
      <c r="J235" s="234">
        <f>ROUND(I235*H235,2)</f>
        <v>0</v>
      </c>
      <c r="K235" s="230" t="s">
        <v>199</v>
      </c>
      <c r="L235" s="235"/>
      <c r="M235" s="236" t="s">
        <v>44</v>
      </c>
      <c r="N235" s="237" t="s">
        <v>53</v>
      </c>
      <c r="O235" s="85"/>
      <c r="P235" s="224">
        <f>O235*H235</f>
        <v>0</v>
      </c>
      <c r="Q235" s="224">
        <v>0</v>
      </c>
      <c r="R235" s="224">
        <f>Q235*H235</f>
        <v>0</v>
      </c>
      <c r="S235" s="224">
        <v>0</v>
      </c>
      <c r="T235" s="225">
        <f>S235*H235</f>
        <v>0</v>
      </c>
      <c r="U235" s="39"/>
      <c r="V235" s="39"/>
      <c r="W235" s="39"/>
      <c r="X235" s="39"/>
      <c r="Y235" s="39"/>
      <c r="Z235" s="39"/>
      <c r="AA235" s="39"/>
      <c r="AB235" s="39"/>
      <c r="AC235" s="39"/>
      <c r="AD235" s="39"/>
      <c r="AE235" s="39"/>
      <c r="AR235" s="226" t="s">
        <v>269</v>
      </c>
      <c r="AT235" s="226" t="s">
        <v>266</v>
      </c>
      <c r="AU235" s="226" t="s">
        <v>91</v>
      </c>
      <c r="AY235" s="17" t="s">
        <v>192</v>
      </c>
      <c r="BE235" s="227">
        <f>IF(N235="základní",J235,0)</f>
        <v>0</v>
      </c>
      <c r="BF235" s="227">
        <f>IF(N235="snížená",J235,0)</f>
        <v>0</v>
      </c>
      <c r="BG235" s="227">
        <f>IF(N235="zákl. přenesená",J235,0)</f>
        <v>0</v>
      </c>
      <c r="BH235" s="227">
        <f>IF(N235="sníž. přenesená",J235,0)</f>
        <v>0</v>
      </c>
      <c r="BI235" s="227">
        <f>IF(N235="nulová",J235,0)</f>
        <v>0</v>
      </c>
      <c r="BJ235" s="17" t="s">
        <v>89</v>
      </c>
      <c r="BK235" s="227">
        <f>ROUND(I235*H235,2)</f>
        <v>0</v>
      </c>
      <c r="BL235" s="17" t="s">
        <v>270</v>
      </c>
      <c r="BM235" s="226" t="s">
        <v>680</v>
      </c>
    </row>
    <row r="236" s="2" customFormat="1" ht="24.15" customHeight="1">
      <c r="A236" s="39"/>
      <c r="B236" s="40"/>
      <c r="C236" s="228" t="s">
        <v>681</v>
      </c>
      <c r="D236" s="228" t="s">
        <v>266</v>
      </c>
      <c r="E236" s="229" t="s">
        <v>682</v>
      </c>
      <c r="F236" s="230" t="s">
        <v>683</v>
      </c>
      <c r="G236" s="231" t="s">
        <v>220</v>
      </c>
      <c r="H236" s="232">
        <v>2</v>
      </c>
      <c r="I236" s="233"/>
      <c r="J236" s="234">
        <f>ROUND(I236*H236,2)</f>
        <v>0</v>
      </c>
      <c r="K236" s="230" t="s">
        <v>199</v>
      </c>
      <c r="L236" s="235"/>
      <c r="M236" s="236" t="s">
        <v>44</v>
      </c>
      <c r="N236" s="237" t="s">
        <v>53</v>
      </c>
      <c r="O236" s="85"/>
      <c r="P236" s="224">
        <f>O236*H236</f>
        <v>0</v>
      </c>
      <c r="Q236" s="224">
        <v>0</v>
      </c>
      <c r="R236" s="224">
        <f>Q236*H236</f>
        <v>0</v>
      </c>
      <c r="S236" s="224">
        <v>0</v>
      </c>
      <c r="T236" s="225">
        <f>S236*H236</f>
        <v>0</v>
      </c>
      <c r="U236" s="39"/>
      <c r="V236" s="39"/>
      <c r="W236" s="39"/>
      <c r="X236" s="39"/>
      <c r="Y236" s="39"/>
      <c r="Z236" s="39"/>
      <c r="AA236" s="39"/>
      <c r="AB236" s="39"/>
      <c r="AC236" s="39"/>
      <c r="AD236" s="39"/>
      <c r="AE236" s="39"/>
      <c r="AR236" s="226" t="s">
        <v>269</v>
      </c>
      <c r="AT236" s="226" t="s">
        <v>266</v>
      </c>
      <c r="AU236" s="226" t="s">
        <v>91</v>
      </c>
      <c r="AY236" s="17" t="s">
        <v>192</v>
      </c>
      <c r="BE236" s="227">
        <f>IF(N236="základní",J236,0)</f>
        <v>0</v>
      </c>
      <c r="BF236" s="227">
        <f>IF(N236="snížená",J236,0)</f>
        <v>0</v>
      </c>
      <c r="BG236" s="227">
        <f>IF(N236="zákl. přenesená",J236,0)</f>
        <v>0</v>
      </c>
      <c r="BH236" s="227">
        <f>IF(N236="sníž. přenesená",J236,0)</f>
        <v>0</v>
      </c>
      <c r="BI236" s="227">
        <f>IF(N236="nulová",J236,0)</f>
        <v>0</v>
      </c>
      <c r="BJ236" s="17" t="s">
        <v>89</v>
      </c>
      <c r="BK236" s="227">
        <f>ROUND(I236*H236,2)</f>
        <v>0</v>
      </c>
      <c r="BL236" s="17" t="s">
        <v>270</v>
      </c>
      <c r="BM236" s="226" t="s">
        <v>684</v>
      </c>
    </row>
    <row r="237" s="2" customFormat="1" ht="24.15" customHeight="1">
      <c r="A237" s="39"/>
      <c r="B237" s="40"/>
      <c r="C237" s="228" t="s">
        <v>685</v>
      </c>
      <c r="D237" s="228" t="s">
        <v>266</v>
      </c>
      <c r="E237" s="229" t="s">
        <v>686</v>
      </c>
      <c r="F237" s="230" t="s">
        <v>687</v>
      </c>
      <c r="G237" s="231" t="s">
        <v>220</v>
      </c>
      <c r="H237" s="232">
        <v>2</v>
      </c>
      <c r="I237" s="233"/>
      <c r="J237" s="234">
        <f>ROUND(I237*H237,2)</f>
        <v>0</v>
      </c>
      <c r="K237" s="230" t="s">
        <v>199</v>
      </c>
      <c r="L237" s="235"/>
      <c r="M237" s="236" t="s">
        <v>44</v>
      </c>
      <c r="N237" s="237" t="s">
        <v>53</v>
      </c>
      <c r="O237" s="85"/>
      <c r="P237" s="224">
        <f>O237*H237</f>
        <v>0</v>
      </c>
      <c r="Q237" s="224">
        <v>0</v>
      </c>
      <c r="R237" s="224">
        <f>Q237*H237</f>
        <v>0</v>
      </c>
      <c r="S237" s="224">
        <v>0</v>
      </c>
      <c r="T237" s="225">
        <f>S237*H237</f>
        <v>0</v>
      </c>
      <c r="U237" s="39"/>
      <c r="V237" s="39"/>
      <c r="W237" s="39"/>
      <c r="X237" s="39"/>
      <c r="Y237" s="39"/>
      <c r="Z237" s="39"/>
      <c r="AA237" s="39"/>
      <c r="AB237" s="39"/>
      <c r="AC237" s="39"/>
      <c r="AD237" s="39"/>
      <c r="AE237" s="39"/>
      <c r="AR237" s="226" t="s">
        <v>269</v>
      </c>
      <c r="AT237" s="226" t="s">
        <v>266</v>
      </c>
      <c r="AU237" s="226" t="s">
        <v>91</v>
      </c>
      <c r="AY237" s="17" t="s">
        <v>192</v>
      </c>
      <c r="BE237" s="227">
        <f>IF(N237="základní",J237,0)</f>
        <v>0</v>
      </c>
      <c r="BF237" s="227">
        <f>IF(N237="snížená",J237,0)</f>
        <v>0</v>
      </c>
      <c r="BG237" s="227">
        <f>IF(N237="zákl. přenesená",J237,0)</f>
        <v>0</v>
      </c>
      <c r="BH237" s="227">
        <f>IF(N237="sníž. přenesená",J237,0)</f>
        <v>0</v>
      </c>
      <c r="BI237" s="227">
        <f>IF(N237="nulová",J237,0)</f>
        <v>0</v>
      </c>
      <c r="BJ237" s="17" t="s">
        <v>89</v>
      </c>
      <c r="BK237" s="227">
        <f>ROUND(I237*H237,2)</f>
        <v>0</v>
      </c>
      <c r="BL237" s="17" t="s">
        <v>270</v>
      </c>
      <c r="BM237" s="226" t="s">
        <v>688</v>
      </c>
    </row>
    <row r="238" s="2" customFormat="1" ht="21.75" customHeight="1">
      <c r="A238" s="39"/>
      <c r="B238" s="40"/>
      <c r="C238" s="228" t="s">
        <v>689</v>
      </c>
      <c r="D238" s="228" t="s">
        <v>266</v>
      </c>
      <c r="E238" s="229" t="s">
        <v>690</v>
      </c>
      <c r="F238" s="230" t="s">
        <v>691</v>
      </c>
      <c r="G238" s="231" t="s">
        <v>220</v>
      </c>
      <c r="H238" s="232">
        <v>14</v>
      </c>
      <c r="I238" s="233"/>
      <c r="J238" s="234">
        <f>ROUND(I238*H238,2)</f>
        <v>0</v>
      </c>
      <c r="K238" s="230" t="s">
        <v>199</v>
      </c>
      <c r="L238" s="235"/>
      <c r="M238" s="236" t="s">
        <v>44</v>
      </c>
      <c r="N238" s="237" t="s">
        <v>53</v>
      </c>
      <c r="O238" s="85"/>
      <c r="P238" s="224">
        <f>O238*H238</f>
        <v>0</v>
      </c>
      <c r="Q238" s="224">
        <v>0</v>
      </c>
      <c r="R238" s="224">
        <f>Q238*H238</f>
        <v>0</v>
      </c>
      <c r="S238" s="224">
        <v>0</v>
      </c>
      <c r="T238" s="225">
        <f>S238*H238</f>
        <v>0</v>
      </c>
      <c r="U238" s="39"/>
      <c r="V238" s="39"/>
      <c r="W238" s="39"/>
      <c r="X238" s="39"/>
      <c r="Y238" s="39"/>
      <c r="Z238" s="39"/>
      <c r="AA238" s="39"/>
      <c r="AB238" s="39"/>
      <c r="AC238" s="39"/>
      <c r="AD238" s="39"/>
      <c r="AE238" s="39"/>
      <c r="AR238" s="226" t="s">
        <v>269</v>
      </c>
      <c r="AT238" s="226" t="s">
        <v>266</v>
      </c>
      <c r="AU238" s="226" t="s">
        <v>91</v>
      </c>
      <c r="AY238" s="17" t="s">
        <v>192</v>
      </c>
      <c r="BE238" s="227">
        <f>IF(N238="základní",J238,0)</f>
        <v>0</v>
      </c>
      <c r="BF238" s="227">
        <f>IF(N238="snížená",J238,0)</f>
        <v>0</v>
      </c>
      <c r="BG238" s="227">
        <f>IF(N238="zákl. přenesená",J238,0)</f>
        <v>0</v>
      </c>
      <c r="BH238" s="227">
        <f>IF(N238="sníž. přenesená",J238,0)</f>
        <v>0</v>
      </c>
      <c r="BI238" s="227">
        <f>IF(N238="nulová",J238,0)</f>
        <v>0</v>
      </c>
      <c r="BJ238" s="17" t="s">
        <v>89</v>
      </c>
      <c r="BK238" s="227">
        <f>ROUND(I238*H238,2)</f>
        <v>0</v>
      </c>
      <c r="BL238" s="17" t="s">
        <v>270</v>
      </c>
      <c r="BM238" s="226" t="s">
        <v>692</v>
      </c>
    </row>
    <row r="239" s="2" customFormat="1" ht="24.15" customHeight="1">
      <c r="A239" s="39"/>
      <c r="B239" s="40"/>
      <c r="C239" s="228" t="s">
        <v>693</v>
      </c>
      <c r="D239" s="228" t="s">
        <v>266</v>
      </c>
      <c r="E239" s="229" t="s">
        <v>694</v>
      </c>
      <c r="F239" s="230" t="s">
        <v>695</v>
      </c>
      <c r="G239" s="231" t="s">
        <v>220</v>
      </c>
      <c r="H239" s="232">
        <v>13</v>
      </c>
      <c r="I239" s="233"/>
      <c r="J239" s="234">
        <f>ROUND(I239*H239,2)</f>
        <v>0</v>
      </c>
      <c r="K239" s="230" t="s">
        <v>199</v>
      </c>
      <c r="L239" s="235"/>
      <c r="M239" s="236" t="s">
        <v>44</v>
      </c>
      <c r="N239" s="237" t="s">
        <v>53</v>
      </c>
      <c r="O239" s="85"/>
      <c r="P239" s="224">
        <f>O239*H239</f>
        <v>0</v>
      </c>
      <c r="Q239" s="224">
        <v>0</v>
      </c>
      <c r="R239" s="224">
        <f>Q239*H239</f>
        <v>0</v>
      </c>
      <c r="S239" s="224">
        <v>0</v>
      </c>
      <c r="T239" s="225">
        <f>S239*H239</f>
        <v>0</v>
      </c>
      <c r="U239" s="39"/>
      <c r="V239" s="39"/>
      <c r="W239" s="39"/>
      <c r="X239" s="39"/>
      <c r="Y239" s="39"/>
      <c r="Z239" s="39"/>
      <c r="AA239" s="39"/>
      <c r="AB239" s="39"/>
      <c r="AC239" s="39"/>
      <c r="AD239" s="39"/>
      <c r="AE239" s="39"/>
      <c r="AR239" s="226" t="s">
        <v>269</v>
      </c>
      <c r="AT239" s="226" t="s">
        <v>266</v>
      </c>
      <c r="AU239" s="226" t="s">
        <v>91</v>
      </c>
      <c r="AY239" s="17" t="s">
        <v>192</v>
      </c>
      <c r="BE239" s="227">
        <f>IF(N239="základní",J239,0)</f>
        <v>0</v>
      </c>
      <c r="BF239" s="227">
        <f>IF(N239="snížená",J239,0)</f>
        <v>0</v>
      </c>
      <c r="BG239" s="227">
        <f>IF(N239="zákl. přenesená",J239,0)</f>
        <v>0</v>
      </c>
      <c r="BH239" s="227">
        <f>IF(N239="sníž. přenesená",J239,0)</f>
        <v>0</v>
      </c>
      <c r="BI239" s="227">
        <f>IF(N239="nulová",J239,0)</f>
        <v>0</v>
      </c>
      <c r="BJ239" s="17" t="s">
        <v>89</v>
      </c>
      <c r="BK239" s="227">
        <f>ROUND(I239*H239,2)</f>
        <v>0</v>
      </c>
      <c r="BL239" s="17" t="s">
        <v>270</v>
      </c>
      <c r="BM239" s="226" t="s">
        <v>696</v>
      </c>
    </row>
    <row r="240" s="2" customFormat="1" ht="16.5" customHeight="1">
      <c r="A240" s="39"/>
      <c r="B240" s="40"/>
      <c r="C240" s="215" t="s">
        <v>697</v>
      </c>
      <c r="D240" s="215" t="s">
        <v>195</v>
      </c>
      <c r="E240" s="216" t="s">
        <v>698</v>
      </c>
      <c r="F240" s="217" t="s">
        <v>699</v>
      </c>
      <c r="G240" s="218" t="s">
        <v>220</v>
      </c>
      <c r="H240" s="219">
        <v>25</v>
      </c>
      <c r="I240" s="220"/>
      <c r="J240" s="221">
        <f>ROUND(I240*H240,2)</f>
        <v>0</v>
      </c>
      <c r="K240" s="217" t="s">
        <v>199</v>
      </c>
      <c r="L240" s="45"/>
      <c r="M240" s="222" t="s">
        <v>44</v>
      </c>
      <c r="N240" s="223" t="s">
        <v>53</v>
      </c>
      <c r="O240" s="85"/>
      <c r="P240" s="224">
        <f>O240*H240</f>
        <v>0</v>
      </c>
      <c r="Q240" s="224">
        <v>0</v>
      </c>
      <c r="R240" s="224">
        <f>Q240*H240</f>
        <v>0</v>
      </c>
      <c r="S240" s="224">
        <v>0</v>
      </c>
      <c r="T240" s="225">
        <f>S240*H240</f>
        <v>0</v>
      </c>
      <c r="U240" s="39"/>
      <c r="V240" s="39"/>
      <c r="W240" s="39"/>
      <c r="X240" s="39"/>
      <c r="Y240" s="39"/>
      <c r="Z240" s="39"/>
      <c r="AA240" s="39"/>
      <c r="AB240" s="39"/>
      <c r="AC240" s="39"/>
      <c r="AD240" s="39"/>
      <c r="AE240" s="39"/>
      <c r="AR240" s="226" t="s">
        <v>200</v>
      </c>
      <c r="AT240" s="226" t="s">
        <v>195</v>
      </c>
      <c r="AU240" s="226" t="s">
        <v>91</v>
      </c>
      <c r="AY240" s="17" t="s">
        <v>192</v>
      </c>
      <c r="BE240" s="227">
        <f>IF(N240="základní",J240,0)</f>
        <v>0</v>
      </c>
      <c r="BF240" s="227">
        <f>IF(N240="snížená",J240,0)</f>
        <v>0</v>
      </c>
      <c r="BG240" s="227">
        <f>IF(N240="zákl. přenesená",J240,0)</f>
        <v>0</v>
      </c>
      <c r="BH240" s="227">
        <f>IF(N240="sníž. přenesená",J240,0)</f>
        <v>0</v>
      </c>
      <c r="BI240" s="227">
        <f>IF(N240="nulová",J240,0)</f>
        <v>0</v>
      </c>
      <c r="BJ240" s="17" t="s">
        <v>89</v>
      </c>
      <c r="BK240" s="227">
        <f>ROUND(I240*H240,2)</f>
        <v>0</v>
      </c>
      <c r="BL240" s="17" t="s">
        <v>200</v>
      </c>
      <c r="BM240" s="226" t="s">
        <v>700</v>
      </c>
    </row>
    <row r="241" s="2" customFormat="1" ht="16.5" customHeight="1">
      <c r="A241" s="39"/>
      <c r="B241" s="40"/>
      <c r="C241" s="215" t="s">
        <v>701</v>
      </c>
      <c r="D241" s="215" t="s">
        <v>195</v>
      </c>
      <c r="E241" s="216" t="s">
        <v>702</v>
      </c>
      <c r="F241" s="217" t="s">
        <v>703</v>
      </c>
      <c r="G241" s="218" t="s">
        <v>220</v>
      </c>
      <c r="H241" s="219">
        <v>14</v>
      </c>
      <c r="I241" s="220"/>
      <c r="J241" s="221">
        <f>ROUND(I241*H241,2)</f>
        <v>0</v>
      </c>
      <c r="K241" s="217" t="s">
        <v>199</v>
      </c>
      <c r="L241" s="45"/>
      <c r="M241" s="222" t="s">
        <v>44</v>
      </c>
      <c r="N241" s="223" t="s">
        <v>53</v>
      </c>
      <c r="O241" s="85"/>
      <c r="P241" s="224">
        <f>O241*H241</f>
        <v>0</v>
      </c>
      <c r="Q241" s="224">
        <v>0</v>
      </c>
      <c r="R241" s="224">
        <f>Q241*H241</f>
        <v>0</v>
      </c>
      <c r="S241" s="224">
        <v>0</v>
      </c>
      <c r="T241" s="225">
        <f>S241*H241</f>
        <v>0</v>
      </c>
      <c r="U241" s="39"/>
      <c r="V241" s="39"/>
      <c r="W241" s="39"/>
      <c r="X241" s="39"/>
      <c r="Y241" s="39"/>
      <c r="Z241" s="39"/>
      <c r="AA241" s="39"/>
      <c r="AB241" s="39"/>
      <c r="AC241" s="39"/>
      <c r="AD241" s="39"/>
      <c r="AE241" s="39"/>
      <c r="AR241" s="226" t="s">
        <v>200</v>
      </c>
      <c r="AT241" s="226" t="s">
        <v>195</v>
      </c>
      <c r="AU241" s="226" t="s">
        <v>91</v>
      </c>
      <c r="AY241" s="17" t="s">
        <v>192</v>
      </c>
      <c r="BE241" s="227">
        <f>IF(N241="základní",J241,0)</f>
        <v>0</v>
      </c>
      <c r="BF241" s="227">
        <f>IF(N241="snížená",J241,0)</f>
        <v>0</v>
      </c>
      <c r="BG241" s="227">
        <f>IF(N241="zákl. přenesená",J241,0)</f>
        <v>0</v>
      </c>
      <c r="BH241" s="227">
        <f>IF(N241="sníž. přenesená",J241,0)</f>
        <v>0</v>
      </c>
      <c r="BI241" s="227">
        <f>IF(N241="nulová",J241,0)</f>
        <v>0</v>
      </c>
      <c r="BJ241" s="17" t="s">
        <v>89</v>
      </c>
      <c r="BK241" s="227">
        <f>ROUND(I241*H241,2)</f>
        <v>0</v>
      </c>
      <c r="BL241" s="17" t="s">
        <v>200</v>
      </c>
      <c r="BM241" s="226" t="s">
        <v>704</v>
      </c>
    </row>
    <row r="242" s="2" customFormat="1" ht="16.5" customHeight="1">
      <c r="A242" s="39"/>
      <c r="B242" s="40"/>
      <c r="C242" s="215" t="s">
        <v>705</v>
      </c>
      <c r="D242" s="215" t="s">
        <v>195</v>
      </c>
      <c r="E242" s="216" t="s">
        <v>706</v>
      </c>
      <c r="F242" s="217" t="s">
        <v>707</v>
      </c>
      <c r="G242" s="218" t="s">
        <v>220</v>
      </c>
      <c r="H242" s="219">
        <v>13</v>
      </c>
      <c r="I242" s="220"/>
      <c r="J242" s="221">
        <f>ROUND(I242*H242,2)</f>
        <v>0</v>
      </c>
      <c r="K242" s="217" t="s">
        <v>199</v>
      </c>
      <c r="L242" s="45"/>
      <c r="M242" s="222" t="s">
        <v>44</v>
      </c>
      <c r="N242" s="223" t="s">
        <v>53</v>
      </c>
      <c r="O242" s="85"/>
      <c r="P242" s="224">
        <f>O242*H242</f>
        <v>0</v>
      </c>
      <c r="Q242" s="224">
        <v>0</v>
      </c>
      <c r="R242" s="224">
        <f>Q242*H242</f>
        <v>0</v>
      </c>
      <c r="S242" s="224">
        <v>0</v>
      </c>
      <c r="T242" s="225">
        <f>S242*H242</f>
        <v>0</v>
      </c>
      <c r="U242" s="39"/>
      <c r="V242" s="39"/>
      <c r="W242" s="39"/>
      <c r="X242" s="39"/>
      <c r="Y242" s="39"/>
      <c r="Z242" s="39"/>
      <c r="AA242" s="39"/>
      <c r="AB242" s="39"/>
      <c r="AC242" s="39"/>
      <c r="AD242" s="39"/>
      <c r="AE242" s="39"/>
      <c r="AR242" s="226" t="s">
        <v>89</v>
      </c>
      <c r="AT242" s="226" t="s">
        <v>195</v>
      </c>
      <c r="AU242" s="226" t="s">
        <v>91</v>
      </c>
      <c r="AY242" s="17" t="s">
        <v>192</v>
      </c>
      <c r="BE242" s="227">
        <f>IF(N242="základní",J242,0)</f>
        <v>0</v>
      </c>
      <c r="BF242" s="227">
        <f>IF(N242="snížená",J242,0)</f>
        <v>0</v>
      </c>
      <c r="BG242" s="227">
        <f>IF(N242="zákl. přenesená",J242,0)</f>
        <v>0</v>
      </c>
      <c r="BH242" s="227">
        <f>IF(N242="sníž. přenesená",J242,0)</f>
        <v>0</v>
      </c>
      <c r="BI242" s="227">
        <f>IF(N242="nulová",J242,0)</f>
        <v>0</v>
      </c>
      <c r="BJ242" s="17" t="s">
        <v>89</v>
      </c>
      <c r="BK242" s="227">
        <f>ROUND(I242*H242,2)</f>
        <v>0</v>
      </c>
      <c r="BL242" s="17" t="s">
        <v>89</v>
      </c>
      <c r="BM242" s="226" t="s">
        <v>708</v>
      </c>
    </row>
    <row r="243" s="2" customFormat="1" ht="16.5" customHeight="1">
      <c r="A243" s="39"/>
      <c r="B243" s="40"/>
      <c r="C243" s="215" t="s">
        <v>709</v>
      </c>
      <c r="D243" s="215" t="s">
        <v>195</v>
      </c>
      <c r="E243" s="216" t="s">
        <v>710</v>
      </c>
      <c r="F243" s="217" t="s">
        <v>711</v>
      </c>
      <c r="G243" s="218" t="s">
        <v>220</v>
      </c>
      <c r="H243" s="219">
        <v>13</v>
      </c>
      <c r="I243" s="220"/>
      <c r="J243" s="221">
        <f>ROUND(I243*H243,2)</f>
        <v>0</v>
      </c>
      <c r="K243" s="217" t="s">
        <v>199</v>
      </c>
      <c r="L243" s="45"/>
      <c r="M243" s="222" t="s">
        <v>44</v>
      </c>
      <c r="N243" s="223" t="s">
        <v>53</v>
      </c>
      <c r="O243" s="85"/>
      <c r="P243" s="224">
        <f>O243*H243</f>
        <v>0</v>
      </c>
      <c r="Q243" s="224">
        <v>0</v>
      </c>
      <c r="R243" s="224">
        <f>Q243*H243</f>
        <v>0</v>
      </c>
      <c r="S243" s="224">
        <v>0</v>
      </c>
      <c r="T243" s="225">
        <f>S243*H243</f>
        <v>0</v>
      </c>
      <c r="U243" s="39"/>
      <c r="V243" s="39"/>
      <c r="W243" s="39"/>
      <c r="X243" s="39"/>
      <c r="Y243" s="39"/>
      <c r="Z243" s="39"/>
      <c r="AA243" s="39"/>
      <c r="AB243" s="39"/>
      <c r="AC243" s="39"/>
      <c r="AD243" s="39"/>
      <c r="AE243" s="39"/>
      <c r="AR243" s="226" t="s">
        <v>221</v>
      </c>
      <c r="AT243" s="226" t="s">
        <v>195</v>
      </c>
      <c r="AU243" s="226" t="s">
        <v>91</v>
      </c>
      <c r="AY243" s="17" t="s">
        <v>192</v>
      </c>
      <c r="BE243" s="227">
        <f>IF(N243="základní",J243,0)</f>
        <v>0</v>
      </c>
      <c r="BF243" s="227">
        <f>IF(N243="snížená",J243,0)</f>
        <v>0</v>
      </c>
      <c r="BG243" s="227">
        <f>IF(N243="zákl. přenesená",J243,0)</f>
        <v>0</v>
      </c>
      <c r="BH243" s="227">
        <f>IF(N243="sníž. přenesená",J243,0)</f>
        <v>0</v>
      </c>
      <c r="BI243" s="227">
        <f>IF(N243="nulová",J243,0)</f>
        <v>0</v>
      </c>
      <c r="BJ243" s="17" t="s">
        <v>89</v>
      </c>
      <c r="BK243" s="227">
        <f>ROUND(I243*H243,2)</f>
        <v>0</v>
      </c>
      <c r="BL243" s="17" t="s">
        <v>221</v>
      </c>
      <c r="BM243" s="226" t="s">
        <v>712</v>
      </c>
    </row>
    <row r="244" s="2" customFormat="1" ht="16.5" customHeight="1">
      <c r="A244" s="39"/>
      <c r="B244" s="40"/>
      <c r="C244" s="228" t="s">
        <v>713</v>
      </c>
      <c r="D244" s="228" t="s">
        <v>266</v>
      </c>
      <c r="E244" s="229" t="s">
        <v>714</v>
      </c>
      <c r="F244" s="230" t="s">
        <v>715</v>
      </c>
      <c r="G244" s="231" t="s">
        <v>220</v>
      </c>
      <c r="H244" s="232">
        <v>1</v>
      </c>
      <c r="I244" s="233"/>
      <c r="J244" s="234">
        <f>ROUND(I244*H244,2)</f>
        <v>0</v>
      </c>
      <c r="K244" s="230" t="s">
        <v>199</v>
      </c>
      <c r="L244" s="235"/>
      <c r="M244" s="236" t="s">
        <v>44</v>
      </c>
      <c r="N244" s="237" t="s">
        <v>53</v>
      </c>
      <c r="O244" s="85"/>
      <c r="P244" s="224">
        <f>O244*H244</f>
        <v>0</v>
      </c>
      <c r="Q244" s="224">
        <v>0</v>
      </c>
      <c r="R244" s="224">
        <f>Q244*H244</f>
        <v>0</v>
      </c>
      <c r="S244" s="224">
        <v>0</v>
      </c>
      <c r="T244" s="225">
        <f>S244*H244</f>
        <v>0</v>
      </c>
      <c r="U244" s="39"/>
      <c r="V244" s="39"/>
      <c r="W244" s="39"/>
      <c r="X244" s="39"/>
      <c r="Y244" s="39"/>
      <c r="Z244" s="39"/>
      <c r="AA244" s="39"/>
      <c r="AB244" s="39"/>
      <c r="AC244" s="39"/>
      <c r="AD244" s="39"/>
      <c r="AE244" s="39"/>
      <c r="AR244" s="226" t="s">
        <v>275</v>
      </c>
      <c r="AT244" s="226" t="s">
        <v>266</v>
      </c>
      <c r="AU244" s="226" t="s">
        <v>91</v>
      </c>
      <c r="AY244" s="17" t="s">
        <v>192</v>
      </c>
      <c r="BE244" s="227">
        <f>IF(N244="základní",J244,0)</f>
        <v>0</v>
      </c>
      <c r="BF244" s="227">
        <f>IF(N244="snížená",J244,0)</f>
        <v>0</v>
      </c>
      <c r="BG244" s="227">
        <f>IF(N244="zákl. přenesená",J244,0)</f>
        <v>0</v>
      </c>
      <c r="BH244" s="227">
        <f>IF(N244="sníž. přenesená",J244,0)</f>
        <v>0</v>
      </c>
      <c r="BI244" s="227">
        <f>IF(N244="nulová",J244,0)</f>
        <v>0</v>
      </c>
      <c r="BJ244" s="17" t="s">
        <v>89</v>
      </c>
      <c r="BK244" s="227">
        <f>ROUND(I244*H244,2)</f>
        <v>0</v>
      </c>
      <c r="BL244" s="17" t="s">
        <v>275</v>
      </c>
      <c r="BM244" s="226" t="s">
        <v>716</v>
      </c>
    </row>
    <row r="245" s="2" customFormat="1">
      <c r="A245" s="39"/>
      <c r="B245" s="40"/>
      <c r="C245" s="41"/>
      <c r="D245" s="238" t="s">
        <v>478</v>
      </c>
      <c r="E245" s="41"/>
      <c r="F245" s="239" t="s">
        <v>717</v>
      </c>
      <c r="G245" s="41"/>
      <c r="H245" s="41"/>
      <c r="I245" s="240"/>
      <c r="J245" s="41"/>
      <c r="K245" s="41"/>
      <c r="L245" s="45"/>
      <c r="M245" s="241"/>
      <c r="N245" s="242"/>
      <c r="O245" s="85"/>
      <c r="P245" s="85"/>
      <c r="Q245" s="85"/>
      <c r="R245" s="85"/>
      <c r="S245" s="85"/>
      <c r="T245" s="86"/>
      <c r="U245" s="39"/>
      <c r="V245" s="39"/>
      <c r="W245" s="39"/>
      <c r="X245" s="39"/>
      <c r="Y245" s="39"/>
      <c r="Z245" s="39"/>
      <c r="AA245" s="39"/>
      <c r="AB245" s="39"/>
      <c r="AC245" s="39"/>
      <c r="AD245" s="39"/>
      <c r="AE245" s="39"/>
      <c r="AT245" s="17" t="s">
        <v>478</v>
      </c>
      <c r="AU245" s="17" t="s">
        <v>91</v>
      </c>
    </row>
    <row r="246" s="2" customFormat="1" ht="16.5" customHeight="1">
      <c r="A246" s="39"/>
      <c r="B246" s="40"/>
      <c r="C246" s="228" t="s">
        <v>718</v>
      </c>
      <c r="D246" s="228" t="s">
        <v>266</v>
      </c>
      <c r="E246" s="229" t="s">
        <v>719</v>
      </c>
      <c r="F246" s="230" t="s">
        <v>720</v>
      </c>
      <c r="G246" s="231" t="s">
        <v>220</v>
      </c>
      <c r="H246" s="232">
        <v>4</v>
      </c>
      <c r="I246" s="233"/>
      <c r="J246" s="234">
        <f>ROUND(I246*H246,2)</f>
        <v>0</v>
      </c>
      <c r="K246" s="230" t="s">
        <v>199</v>
      </c>
      <c r="L246" s="235"/>
      <c r="M246" s="236" t="s">
        <v>44</v>
      </c>
      <c r="N246" s="237" t="s">
        <v>53</v>
      </c>
      <c r="O246" s="85"/>
      <c r="P246" s="224">
        <f>O246*H246</f>
        <v>0</v>
      </c>
      <c r="Q246" s="224">
        <v>0</v>
      </c>
      <c r="R246" s="224">
        <f>Q246*H246</f>
        <v>0</v>
      </c>
      <c r="S246" s="224">
        <v>0</v>
      </c>
      <c r="T246" s="225">
        <f>S246*H246</f>
        <v>0</v>
      </c>
      <c r="U246" s="39"/>
      <c r="V246" s="39"/>
      <c r="W246" s="39"/>
      <c r="X246" s="39"/>
      <c r="Y246" s="39"/>
      <c r="Z246" s="39"/>
      <c r="AA246" s="39"/>
      <c r="AB246" s="39"/>
      <c r="AC246" s="39"/>
      <c r="AD246" s="39"/>
      <c r="AE246" s="39"/>
      <c r="AR246" s="226" t="s">
        <v>275</v>
      </c>
      <c r="AT246" s="226" t="s">
        <v>266</v>
      </c>
      <c r="AU246" s="226" t="s">
        <v>91</v>
      </c>
      <c r="AY246" s="17" t="s">
        <v>192</v>
      </c>
      <c r="BE246" s="227">
        <f>IF(N246="základní",J246,0)</f>
        <v>0</v>
      </c>
      <c r="BF246" s="227">
        <f>IF(N246="snížená",J246,0)</f>
        <v>0</v>
      </c>
      <c r="BG246" s="227">
        <f>IF(N246="zákl. přenesená",J246,0)</f>
        <v>0</v>
      </c>
      <c r="BH246" s="227">
        <f>IF(N246="sníž. přenesená",J246,0)</f>
        <v>0</v>
      </c>
      <c r="BI246" s="227">
        <f>IF(N246="nulová",J246,0)</f>
        <v>0</v>
      </c>
      <c r="BJ246" s="17" t="s">
        <v>89</v>
      </c>
      <c r="BK246" s="227">
        <f>ROUND(I246*H246,2)</f>
        <v>0</v>
      </c>
      <c r="BL246" s="17" t="s">
        <v>275</v>
      </c>
      <c r="BM246" s="226" t="s">
        <v>721</v>
      </c>
    </row>
    <row r="247" s="2" customFormat="1" ht="55.5" customHeight="1">
      <c r="A247" s="39"/>
      <c r="B247" s="40"/>
      <c r="C247" s="215" t="s">
        <v>722</v>
      </c>
      <c r="D247" s="215" t="s">
        <v>195</v>
      </c>
      <c r="E247" s="216" t="s">
        <v>723</v>
      </c>
      <c r="F247" s="217" t="s">
        <v>724</v>
      </c>
      <c r="G247" s="218" t="s">
        <v>220</v>
      </c>
      <c r="H247" s="219">
        <v>3</v>
      </c>
      <c r="I247" s="220"/>
      <c r="J247" s="221">
        <f>ROUND(I247*H247,2)</f>
        <v>0</v>
      </c>
      <c r="K247" s="217" t="s">
        <v>199</v>
      </c>
      <c r="L247" s="45"/>
      <c r="M247" s="222" t="s">
        <v>44</v>
      </c>
      <c r="N247" s="223" t="s">
        <v>53</v>
      </c>
      <c r="O247" s="85"/>
      <c r="P247" s="224">
        <f>O247*H247</f>
        <v>0</v>
      </c>
      <c r="Q247" s="224">
        <v>0</v>
      </c>
      <c r="R247" s="224">
        <f>Q247*H247</f>
        <v>0</v>
      </c>
      <c r="S247" s="224">
        <v>0</v>
      </c>
      <c r="T247" s="225">
        <f>S247*H247</f>
        <v>0</v>
      </c>
      <c r="U247" s="39"/>
      <c r="V247" s="39"/>
      <c r="W247" s="39"/>
      <c r="X247" s="39"/>
      <c r="Y247" s="39"/>
      <c r="Z247" s="39"/>
      <c r="AA247" s="39"/>
      <c r="AB247" s="39"/>
      <c r="AC247" s="39"/>
      <c r="AD247" s="39"/>
      <c r="AE247" s="39"/>
      <c r="AR247" s="226" t="s">
        <v>200</v>
      </c>
      <c r="AT247" s="226" t="s">
        <v>195</v>
      </c>
      <c r="AU247" s="226" t="s">
        <v>91</v>
      </c>
      <c r="AY247" s="17" t="s">
        <v>192</v>
      </c>
      <c r="BE247" s="227">
        <f>IF(N247="základní",J247,0)</f>
        <v>0</v>
      </c>
      <c r="BF247" s="227">
        <f>IF(N247="snížená",J247,0)</f>
        <v>0</v>
      </c>
      <c r="BG247" s="227">
        <f>IF(N247="zákl. přenesená",J247,0)</f>
        <v>0</v>
      </c>
      <c r="BH247" s="227">
        <f>IF(N247="sníž. přenesená",J247,0)</f>
        <v>0</v>
      </c>
      <c r="BI247" s="227">
        <f>IF(N247="nulová",J247,0)</f>
        <v>0</v>
      </c>
      <c r="BJ247" s="17" t="s">
        <v>89</v>
      </c>
      <c r="BK247" s="227">
        <f>ROUND(I247*H247,2)</f>
        <v>0</v>
      </c>
      <c r="BL247" s="17" t="s">
        <v>200</v>
      </c>
      <c r="BM247" s="226" t="s">
        <v>725</v>
      </c>
    </row>
    <row r="248" s="2" customFormat="1" ht="55.5" customHeight="1">
      <c r="A248" s="39"/>
      <c r="B248" s="40"/>
      <c r="C248" s="215" t="s">
        <v>726</v>
      </c>
      <c r="D248" s="215" t="s">
        <v>195</v>
      </c>
      <c r="E248" s="216" t="s">
        <v>727</v>
      </c>
      <c r="F248" s="217" t="s">
        <v>728</v>
      </c>
      <c r="G248" s="218" t="s">
        <v>220</v>
      </c>
      <c r="H248" s="219">
        <v>2</v>
      </c>
      <c r="I248" s="220"/>
      <c r="J248" s="221">
        <f>ROUND(I248*H248,2)</f>
        <v>0</v>
      </c>
      <c r="K248" s="217" t="s">
        <v>199</v>
      </c>
      <c r="L248" s="45"/>
      <c r="M248" s="222" t="s">
        <v>44</v>
      </c>
      <c r="N248" s="223" t="s">
        <v>53</v>
      </c>
      <c r="O248" s="85"/>
      <c r="P248" s="224">
        <f>O248*H248</f>
        <v>0</v>
      </c>
      <c r="Q248" s="224">
        <v>0</v>
      </c>
      <c r="R248" s="224">
        <f>Q248*H248</f>
        <v>0</v>
      </c>
      <c r="S248" s="224">
        <v>0</v>
      </c>
      <c r="T248" s="225">
        <f>S248*H248</f>
        <v>0</v>
      </c>
      <c r="U248" s="39"/>
      <c r="V248" s="39"/>
      <c r="W248" s="39"/>
      <c r="X248" s="39"/>
      <c r="Y248" s="39"/>
      <c r="Z248" s="39"/>
      <c r="AA248" s="39"/>
      <c r="AB248" s="39"/>
      <c r="AC248" s="39"/>
      <c r="AD248" s="39"/>
      <c r="AE248" s="39"/>
      <c r="AR248" s="226" t="s">
        <v>200</v>
      </c>
      <c r="AT248" s="226" t="s">
        <v>195</v>
      </c>
      <c r="AU248" s="226" t="s">
        <v>91</v>
      </c>
      <c r="AY248" s="17" t="s">
        <v>192</v>
      </c>
      <c r="BE248" s="227">
        <f>IF(N248="základní",J248,0)</f>
        <v>0</v>
      </c>
      <c r="BF248" s="227">
        <f>IF(N248="snížená",J248,0)</f>
        <v>0</v>
      </c>
      <c r="BG248" s="227">
        <f>IF(N248="zákl. přenesená",J248,0)</f>
        <v>0</v>
      </c>
      <c r="BH248" s="227">
        <f>IF(N248="sníž. přenesená",J248,0)</f>
        <v>0</v>
      </c>
      <c r="BI248" s="227">
        <f>IF(N248="nulová",J248,0)</f>
        <v>0</v>
      </c>
      <c r="BJ248" s="17" t="s">
        <v>89</v>
      </c>
      <c r="BK248" s="227">
        <f>ROUND(I248*H248,2)</f>
        <v>0</v>
      </c>
      <c r="BL248" s="17" t="s">
        <v>200</v>
      </c>
      <c r="BM248" s="226" t="s">
        <v>729</v>
      </c>
    </row>
    <row r="249" s="2" customFormat="1" ht="55.5" customHeight="1">
      <c r="A249" s="39"/>
      <c r="B249" s="40"/>
      <c r="C249" s="215" t="s">
        <v>730</v>
      </c>
      <c r="D249" s="215" t="s">
        <v>195</v>
      </c>
      <c r="E249" s="216" t="s">
        <v>731</v>
      </c>
      <c r="F249" s="217" t="s">
        <v>732</v>
      </c>
      <c r="G249" s="218" t="s">
        <v>220</v>
      </c>
      <c r="H249" s="219">
        <v>4</v>
      </c>
      <c r="I249" s="220"/>
      <c r="J249" s="221">
        <f>ROUND(I249*H249,2)</f>
        <v>0</v>
      </c>
      <c r="K249" s="217" t="s">
        <v>199</v>
      </c>
      <c r="L249" s="45"/>
      <c r="M249" s="222" t="s">
        <v>44</v>
      </c>
      <c r="N249" s="223" t="s">
        <v>53</v>
      </c>
      <c r="O249" s="85"/>
      <c r="P249" s="224">
        <f>O249*H249</f>
        <v>0</v>
      </c>
      <c r="Q249" s="224">
        <v>0</v>
      </c>
      <c r="R249" s="224">
        <f>Q249*H249</f>
        <v>0</v>
      </c>
      <c r="S249" s="224">
        <v>0</v>
      </c>
      <c r="T249" s="225">
        <f>S249*H249</f>
        <v>0</v>
      </c>
      <c r="U249" s="39"/>
      <c r="V249" s="39"/>
      <c r="W249" s="39"/>
      <c r="X249" s="39"/>
      <c r="Y249" s="39"/>
      <c r="Z249" s="39"/>
      <c r="AA249" s="39"/>
      <c r="AB249" s="39"/>
      <c r="AC249" s="39"/>
      <c r="AD249" s="39"/>
      <c r="AE249" s="39"/>
      <c r="AR249" s="226" t="s">
        <v>200</v>
      </c>
      <c r="AT249" s="226" t="s">
        <v>195</v>
      </c>
      <c r="AU249" s="226" t="s">
        <v>91</v>
      </c>
      <c r="AY249" s="17" t="s">
        <v>192</v>
      </c>
      <c r="BE249" s="227">
        <f>IF(N249="základní",J249,0)</f>
        <v>0</v>
      </c>
      <c r="BF249" s="227">
        <f>IF(N249="snížená",J249,0)</f>
        <v>0</v>
      </c>
      <c r="BG249" s="227">
        <f>IF(N249="zákl. přenesená",J249,0)</f>
        <v>0</v>
      </c>
      <c r="BH249" s="227">
        <f>IF(N249="sníž. přenesená",J249,0)</f>
        <v>0</v>
      </c>
      <c r="BI249" s="227">
        <f>IF(N249="nulová",J249,0)</f>
        <v>0</v>
      </c>
      <c r="BJ249" s="17" t="s">
        <v>89</v>
      </c>
      <c r="BK249" s="227">
        <f>ROUND(I249*H249,2)</f>
        <v>0</v>
      </c>
      <c r="BL249" s="17" t="s">
        <v>200</v>
      </c>
      <c r="BM249" s="226" t="s">
        <v>733</v>
      </c>
    </row>
    <row r="250" s="2" customFormat="1" ht="55.5" customHeight="1">
      <c r="A250" s="39"/>
      <c r="B250" s="40"/>
      <c r="C250" s="215" t="s">
        <v>275</v>
      </c>
      <c r="D250" s="215" t="s">
        <v>195</v>
      </c>
      <c r="E250" s="216" t="s">
        <v>734</v>
      </c>
      <c r="F250" s="217" t="s">
        <v>735</v>
      </c>
      <c r="G250" s="218" t="s">
        <v>220</v>
      </c>
      <c r="H250" s="219">
        <v>2</v>
      </c>
      <c r="I250" s="220"/>
      <c r="J250" s="221">
        <f>ROUND(I250*H250,2)</f>
        <v>0</v>
      </c>
      <c r="K250" s="217" t="s">
        <v>199</v>
      </c>
      <c r="L250" s="45"/>
      <c r="M250" s="222" t="s">
        <v>44</v>
      </c>
      <c r="N250" s="223" t="s">
        <v>53</v>
      </c>
      <c r="O250" s="85"/>
      <c r="P250" s="224">
        <f>O250*H250</f>
        <v>0</v>
      </c>
      <c r="Q250" s="224">
        <v>0</v>
      </c>
      <c r="R250" s="224">
        <f>Q250*H250</f>
        <v>0</v>
      </c>
      <c r="S250" s="224">
        <v>0</v>
      </c>
      <c r="T250" s="225">
        <f>S250*H250</f>
        <v>0</v>
      </c>
      <c r="U250" s="39"/>
      <c r="V250" s="39"/>
      <c r="W250" s="39"/>
      <c r="X250" s="39"/>
      <c r="Y250" s="39"/>
      <c r="Z250" s="39"/>
      <c r="AA250" s="39"/>
      <c r="AB250" s="39"/>
      <c r="AC250" s="39"/>
      <c r="AD250" s="39"/>
      <c r="AE250" s="39"/>
      <c r="AR250" s="226" t="s">
        <v>200</v>
      </c>
      <c r="AT250" s="226" t="s">
        <v>195</v>
      </c>
      <c r="AU250" s="226" t="s">
        <v>91</v>
      </c>
      <c r="AY250" s="17" t="s">
        <v>192</v>
      </c>
      <c r="BE250" s="227">
        <f>IF(N250="základní",J250,0)</f>
        <v>0</v>
      </c>
      <c r="BF250" s="227">
        <f>IF(N250="snížená",J250,0)</f>
        <v>0</v>
      </c>
      <c r="BG250" s="227">
        <f>IF(N250="zákl. přenesená",J250,0)</f>
        <v>0</v>
      </c>
      <c r="BH250" s="227">
        <f>IF(N250="sníž. přenesená",J250,0)</f>
        <v>0</v>
      </c>
      <c r="BI250" s="227">
        <f>IF(N250="nulová",J250,0)</f>
        <v>0</v>
      </c>
      <c r="BJ250" s="17" t="s">
        <v>89</v>
      </c>
      <c r="BK250" s="227">
        <f>ROUND(I250*H250,2)</f>
        <v>0</v>
      </c>
      <c r="BL250" s="17" t="s">
        <v>200</v>
      </c>
      <c r="BM250" s="226" t="s">
        <v>736</v>
      </c>
    </row>
    <row r="251" s="12" customFormat="1" ht="22.8" customHeight="1">
      <c r="A251" s="12"/>
      <c r="B251" s="199"/>
      <c r="C251" s="200"/>
      <c r="D251" s="201" t="s">
        <v>81</v>
      </c>
      <c r="E251" s="213" t="s">
        <v>737</v>
      </c>
      <c r="F251" s="213" t="s">
        <v>738</v>
      </c>
      <c r="G251" s="200"/>
      <c r="H251" s="200"/>
      <c r="I251" s="203"/>
      <c r="J251" s="214">
        <f>BK251</f>
        <v>0</v>
      </c>
      <c r="K251" s="200"/>
      <c r="L251" s="205"/>
      <c r="M251" s="206"/>
      <c r="N251" s="207"/>
      <c r="O251" s="207"/>
      <c r="P251" s="208">
        <f>SUM(P252:P259)</f>
        <v>0</v>
      </c>
      <c r="Q251" s="207"/>
      <c r="R251" s="208">
        <f>SUM(R252:R259)</f>
        <v>0</v>
      </c>
      <c r="S251" s="207"/>
      <c r="T251" s="209">
        <f>SUM(T252:T259)</f>
        <v>0</v>
      </c>
      <c r="U251" s="12"/>
      <c r="V251" s="12"/>
      <c r="W251" s="12"/>
      <c r="X251" s="12"/>
      <c r="Y251" s="12"/>
      <c r="Z251" s="12"/>
      <c r="AA251" s="12"/>
      <c r="AB251" s="12"/>
      <c r="AC251" s="12"/>
      <c r="AD251" s="12"/>
      <c r="AE251" s="12"/>
      <c r="AR251" s="210" t="s">
        <v>89</v>
      </c>
      <c r="AT251" s="211" t="s">
        <v>81</v>
      </c>
      <c r="AU251" s="211" t="s">
        <v>89</v>
      </c>
      <c r="AY251" s="210" t="s">
        <v>192</v>
      </c>
      <c r="BK251" s="212">
        <f>SUM(BK252:BK259)</f>
        <v>0</v>
      </c>
    </row>
    <row r="252" s="2" customFormat="1" ht="16.5" customHeight="1">
      <c r="A252" s="39"/>
      <c r="B252" s="40"/>
      <c r="C252" s="228" t="s">
        <v>739</v>
      </c>
      <c r="D252" s="228" t="s">
        <v>266</v>
      </c>
      <c r="E252" s="229" t="s">
        <v>740</v>
      </c>
      <c r="F252" s="230" t="s">
        <v>741</v>
      </c>
      <c r="G252" s="231" t="s">
        <v>220</v>
      </c>
      <c r="H252" s="232">
        <v>2</v>
      </c>
      <c r="I252" s="233"/>
      <c r="J252" s="234">
        <f>ROUND(I252*H252,2)</f>
        <v>0</v>
      </c>
      <c r="K252" s="230" t="s">
        <v>199</v>
      </c>
      <c r="L252" s="235"/>
      <c r="M252" s="236" t="s">
        <v>44</v>
      </c>
      <c r="N252" s="237" t="s">
        <v>53</v>
      </c>
      <c r="O252" s="85"/>
      <c r="P252" s="224">
        <f>O252*H252</f>
        <v>0</v>
      </c>
      <c r="Q252" s="224">
        <v>0</v>
      </c>
      <c r="R252" s="224">
        <f>Q252*H252</f>
        <v>0</v>
      </c>
      <c r="S252" s="224">
        <v>0</v>
      </c>
      <c r="T252" s="225">
        <f>S252*H252</f>
        <v>0</v>
      </c>
      <c r="U252" s="39"/>
      <c r="V252" s="39"/>
      <c r="W252" s="39"/>
      <c r="X252" s="39"/>
      <c r="Y252" s="39"/>
      <c r="Z252" s="39"/>
      <c r="AA252" s="39"/>
      <c r="AB252" s="39"/>
      <c r="AC252" s="39"/>
      <c r="AD252" s="39"/>
      <c r="AE252" s="39"/>
      <c r="AR252" s="226" t="s">
        <v>269</v>
      </c>
      <c r="AT252" s="226" t="s">
        <v>266</v>
      </c>
      <c r="AU252" s="226" t="s">
        <v>91</v>
      </c>
      <c r="AY252" s="17" t="s">
        <v>192</v>
      </c>
      <c r="BE252" s="227">
        <f>IF(N252="základní",J252,0)</f>
        <v>0</v>
      </c>
      <c r="BF252" s="227">
        <f>IF(N252="snížená",J252,0)</f>
        <v>0</v>
      </c>
      <c r="BG252" s="227">
        <f>IF(N252="zákl. přenesená",J252,0)</f>
        <v>0</v>
      </c>
      <c r="BH252" s="227">
        <f>IF(N252="sníž. přenesená",J252,0)</f>
        <v>0</v>
      </c>
      <c r="BI252" s="227">
        <f>IF(N252="nulová",J252,0)</f>
        <v>0</v>
      </c>
      <c r="BJ252" s="17" t="s">
        <v>89</v>
      </c>
      <c r="BK252" s="227">
        <f>ROUND(I252*H252,2)</f>
        <v>0</v>
      </c>
      <c r="BL252" s="17" t="s">
        <v>270</v>
      </c>
      <c r="BM252" s="226" t="s">
        <v>742</v>
      </c>
    </row>
    <row r="253" s="2" customFormat="1" ht="24.15" customHeight="1">
      <c r="A253" s="39"/>
      <c r="B253" s="40"/>
      <c r="C253" s="215" t="s">
        <v>743</v>
      </c>
      <c r="D253" s="215" t="s">
        <v>195</v>
      </c>
      <c r="E253" s="216" t="s">
        <v>744</v>
      </c>
      <c r="F253" s="217" t="s">
        <v>745</v>
      </c>
      <c r="G253" s="218" t="s">
        <v>220</v>
      </c>
      <c r="H253" s="219">
        <v>3</v>
      </c>
      <c r="I253" s="220"/>
      <c r="J253" s="221">
        <f>ROUND(I253*H253,2)</f>
        <v>0</v>
      </c>
      <c r="K253" s="217" t="s">
        <v>199</v>
      </c>
      <c r="L253" s="45"/>
      <c r="M253" s="222" t="s">
        <v>44</v>
      </c>
      <c r="N253" s="223" t="s">
        <v>53</v>
      </c>
      <c r="O253" s="85"/>
      <c r="P253" s="224">
        <f>O253*H253</f>
        <v>0</v>
      </c>
      <c r="Q253" s="224">
        <v>0</v>
      </c>
      <c r="R253" s="224">
        <f>Q253*H253</f>
        <v>0</v>
      </c>
      <c r="S253" s="224">
        <v>0</v>
      </c>
      <c r="T253" s="225">
        <f>S253*H253</f>
        <v>0</v>
      </c>
      <c r="U253" s="39"/>
      <c r="V253" s="39"/>
      <c r="W253" s="39"/>
      <c r="X253" s="39"/>
      <c r="Y253" s="39"/>
      <c r="Z253" s="39"/>
      <c r="AA253" s="39"/>
      <c r="AB253" s="39"/>
      <c r="AC253" s="39"/>
      <c r="AD253" s="39"/>
      <c r="AE253" s="39"/>
      <c r="AR253" s="226" t="s">
        <v>200</v>
      </c>
      <c r="AT253" s="226" t="s">
        <v>195</v>
      </c>
      <c r="AU253" s="226" t="s">
        <v>91</v>
      </c>
      <c r="AY253" s="17" t="s">
        <v>192</v>
      </c>
      <c r="BE253" s="227">
        <f>IF(N253="základní",J253,0)</f>
        <v>0</v>
      </c>
      <c r="BF253" s="227">
        <f>IF(N253="snížená",J253,0)</f>
        <v>0</v>
      </c>
      <c r="BG253" s="227">
        <f>IF(N253="zákl. přenesená",J253,0)</f>
        <v>0</v>
      </c>
      <c r="BH253" s="227">
        <f>IF(N253="sníž. přenesená",J253,0)</f>
        <v>0</v>
      </c>
      <c r="BI253" s="227">
        <f>IF(N253="nulová",J253,0)</f>
        <v>0</v>
      </c>
      <c r="BJ253" s="17" t="s">
        <v>89</v>
      </c>
      <c r="BK253" s="227">
        <f>ROUND(I253*H253,2)</f>
        <v>0</v>
      </c>
      <c r="BL253" s="17" t="s">
        <v>200</v>
      </c>
      <c r="BM253" s="226" t="s">
        <v>746</v>
      </c>
    </row>
    <row r="254" s="2" customFormat="1" ht="21.75" customHeight="1">
      <c r="A254" s="39"/>
      <c r="B254" s="40"/>
      <c r="C254" s="215" t="s">
        <v>747</v>
      </c>
      <c r="D254" s="215" t="s">
        <v>195</v>
      </c>
      <c r="E254" s="216" t="s">
        <v>748</v>
      </c>
      <c r="F254" s="217" t="s">
        <v>749</v>
      </c>
      <c r="G254" s="218" t="s">
        <v>220</v>
      </c>
      <c r="H254" s="219">
        <v>3</v>
      </c>
      <c r="I254" s="220"/>
      <c r="J254" s="221">
        <f>ROUND(I254*H254,2)</f>
        <v>0</v>
      </c>
      <c r="K254" s="217" t="s">
        <v>199</v>
      </c>
      <c r="L254" s="45"/>
      <c r="M254" s="222" t="s">
        <v>44</v>
      </c>
      <c r="N254" s="223" t="s">
        <v>53</v>
      </c>
      <c r="O254" s="85"/>
      <c r="P254" s="224">
        <f>O254*H254</f>
        <v>0</v>
      </c>
      <c r="Q254" s="224">
        <v>0</v>
      </c>
      <c r="R254" s="224">
        <f>Q254*H254</f>
        <v>0</v>
      </c>
      <c r="S254" s="224">
        <v>0</v>
      </c>
      <c r="T254" s="225">
        <f>S254*H254</f>
        <v>0</v>
      </c>
      <c r="U254" s="39"/>
      <c r="V254" s="39"/>
      <c r="W254" s="39"/>
      <c r="X254" s="39"/>
      <c r="Y254" s="39"/>
      <c r="Z254" s="39"/>
      <c r="AA254" s="39"/>
      <c r="AB254" s="39"/>
      <c r="AC254" s="39"/>
      <c r="AD254" s="39"/>
      <c r="AE254" s="39"/>
      <c r="AR254" s="226" t="s">
        <v>200</v>
      </c>
      <c r="AT254" s="226" t="s">
        <v>195</v>
      </c>
      <c r="AU254" s="226" t="s">
        <v>91</v>
      </c>
      <c r="AY254" s="17" t="s">
        <v>192</v>
      </c>
      <c r="BE254" s="227">
        <f>IF(N254="základní",J254,0)</f>
        <v>0</v>
      </c>
      <c r="BF254" s="227">
        <f>IF(N254="snížená",J254,0)</f>
        <v>0</v>
      </c>
      <c r="BG254" s="227">
        <f>IF(N254="zákl. přenesená",J254,0)</f>
        <v>0</v>
      </c>
      <c r="BH254" s="227">
        <f>IF(N254="sníž. přenesená",J254,0)</f>
        <v>0</v>
      </c>
      <c r="BI254" s="227">
        <f>IF(N254="nulová",J254,0)</f>
        <v>0</v>
      </c>
      <c r="BJ254" s="17" t="s">
        <v>89</v>
      </c>
      <c r="BK254" s="227">
        <f>ROUND(I254*H254,2)</f>
        <v>0</v>
      </c>
      <c r="BL254" s="17" t="s">
        <v>200</v>
      </c>
      <c r="BM254" s="226" t="s">
        <v>750</v>
      </c>
    </row>
    <row r="255" s="2" customFormat="1" ht="16.5" customHeight="1">
      <c r="A255" s="39"/>
      <c r="B255" s="40"/>
      <c r="C255" s="215" t="s">
        <v>751</v>
      </c>
      <c r="D255" s="215" t="s">
        <v>195</v>
      </c>
      <c r="E255" s="216" t="s">
        <v>752</v>
      </c>
      <c r="F255" s="217" t="s">
        <v>753</v>
      </c>
      <c r="G255" s="218" t="s">
        <v>220</v>
      </c>
      <c r="H255" s="219">
        <v>3</v>
      </c>
      <c r="I255" s="220"/>
      <c r="J255" s="221">
        <f>ROUND(I255*H255,2)</f>
        <v>0</v>
      </c>
      <c r="K255" s="217" t="s">
        <v>199</v>
      </c>
      <c r="L255" s="45"/>
      <c r="M255" s="222" t="s">
        <v>44</v>
      </c>
      <c r="N255" s="223" t="s">
        <v>53</v>
      </c>
      <c r="O255" s="85"/>
      <c r="P255" s="224">
        <f>O255*H255</f>
        <v>0</v>
      </c>
      <c r="Q255" s="224">
        <v>0</v>
      </c>
      <c r="R255" s="224">
        <f>Q255*H255</f>
        <v>0</v>
      </c>
      <c r="S255" s="224">
        <v>0</v>
      </c>
      <c r="T255" s="225">
        <f>S255*H255</f>
        <v>0</v>
      </c>
      <c r="U255" s="39"/>
      <c r="V255" s="39"/>
      <c r="W255" s="39"/>
      <c r="X255" s="39"/>
      <c r="Y255" s="39"/>
      <c r="Z255" s="39"/>
      <c r="AA255" s="39"/>
      <c r="AB255" s="39"/>
      <c r="AC255" s="39"/>
      <c r="AD255" s="39"/>
      <c r="AE255" s="39"/>
      <c r="AR255" s="226" t="s">
        <v>200</v>
      </c>
      <c r="AT255" s="226" t="s">
        <v>195</v>
      </c>
      <c r="AU255" s="226" t="s">
        <v>91</v>
      </c>
      <c r="AY255" s="17" t="s">
        <v>192</v>
      </c>
      <c r="BE255" s="227">
        <f>IF(N255="základní",J255,0)</f>
        <v>0</v>
      </c>
      <c r="BF255" s="227">
        <f>IF(N255="snížená",J255,0)</f>
        <v>0</v>
      </c>
      <c r="BG255" s="227">
        <f>IF(N255="zákl. přenesená",J255,0)</f>
        <v>0</v>
      </c>
      <c r="BH255" s="227">
        <f>IF(N255="sníž. přenesená",J255,0)</f>
        <v>0</v>
      </c>
      <c r="BI255" s="227">
        <f>IF(N255="nulová",J255,0)</f>
        <v>0</v>
      </c>
      <c r="BJ255" s="17" t="s">
        <v>89</v>
      </c>
      <c r="BK255" s="227">
        <f>ROUND(I255*H255,2)</f>
        <v>0</v>
      </c>
      <c r="BL255" s="17" t="s">
        <v>200</v>
      </c>
      <c r="BM255" s="226" t="s">
        <v>754</v>
      </c>
    </row>
    <row r="256" s="2" customFormat="1" ht="16.5" customHeight="1">
      <c r="A256" s="39"/>
      <c r="B256" s="40"/>
      <c r="C256" s="215" t="s">
        <v>755</v>
      </c>
      <c r="D256" s="215" t="s">
        <v>195</v>
      </c>
      <c r="E256" s="216" t="s">
        <v>756</v>
      </c>
      <c r="F256" s="217" t="s">
        <v>757</v>
      </c>
      <c r="G256" s="218" t="s">
        <v>220</v>
      </c>
      <c r="H256" s="219">
        <v>3</v>
      </c>
      <c r="I256" s="220"/>
      <c r="J256" s="221">
        <f>ROUND(I256*H256,2)</f>
        <v>0</v>
      </c>
      <c r="K256" s="217" t="s">
        <v>199</v>
      </c>
      <c r="L256" s="45"/>
      <c r="M256" s="222" t="s">
        <v>44</v>
      </c>
      <c r="N256" s="223" t="s">
        <v>53</v>
      </c>
      <c r="O256" s="85"/>
      <c r="P256" s="224">
        <f>O256*H256</f>
        <v>0</v>
      </c>
      <c r="Q256" s="224">
        <v>0</v>
      </c>
      <c r="R256" s="224">
        <f>Q256*H256</f>
        <v>0</v>
      </c>
      <c r="S256" s="224">
        <v>0</v>
      </c>
      <c r="T256" s="225">
        <f>S256*H256</f>
        <v>0</v>
      </c>
      <c r="U256" s="39"/>
      <c r="V256" s="39"/>
      <c r="W256" s="39"/>
      <c r="X256" s="39"/>
      <c r="Y256" s="39"/>
      <c r="Z256" s="39"/>
      <c r="AA256" s="39"/>
      <c r="AB256" s="39"/>
      <c r="AC256" s="39"/>
      <c r="AD256" s="39"/>
      <c r="AE256" s="39"/>
      <c r="AR256" s="226" t="s">
        <v>200</v>
      </c>
      <c r="AT256" s="226" t="s">
        <v>195</v>
      </c>
      <c r="AU256" s="226" t="s">
        <v>91</v>
      </c>
      <c r="AY256" s="17" t="s">
        <v>192</v>
      </c>
      <c r="BE256" s="227">
        <f>IF(N256="základní",J256,0)</f>
        <v>0</v>
      </c>
      <c r="BF256" s="227">
        <f>IF(N256="snížená",J256,0)</f>
        <v>0</v>
      </c>
      <c r="BG256" s="227">
        <f>IF(N256="zákl. přenesená",J256,0)</f>
        <v>0</v>
      </c>
      <c r="BH256" s="227">
        <f>IF(N256="sníž. přenesená",J256,0)</f>
        <v>0</v>
      </c>
      <c r="BI256" s="227">
        <f>IF(N256="nulová",J256,0)</f>
        <v>0</v>
      </c>
      <c r="BJ256" s="17" t="s">
        <v>89</v>
      </c>
      <c r="BK256" s="227">
        <f>ROUND(I256*H256,2)</f>
        <v>0</v>
      </c>
      <c r="BL256" s="17" t="s">
        <v>200</v>
      </c>
      <c r="BM256" s="226" t="s">
        <v>758</v>
      </c>
    </row>
    <row r="257" s="2" customFormat="1" ht="16.5" customHeight="1">
      <c r="A257" s="39"/>
      <c r="B257" s="40"/>
      <c r="C257" s="215" t="s">
        <v>759</v>
      </c>
      <c r="D257" s="215" t="s">
        <v>195</v>
      </c>
      <c r="E257" s="216" t="s">
        <v>760</v>
      </c>
      <c r="F257" s="217" t="s">
        <v>761</v>
      </c>
      <c r="G257" s="218" t="s">
        <v>220</v>
      </c>
      <c r="H257" s="219">
        <v>3</v>
      </c>
      <c r="I257" s="220"/>
      <c r="J257" s="221">
        <f>ROUND(I257*H257,2)</f>
        <v>0</v>
      </c>
      <c r="K257" s="217" t="s">
        <v>199</v>
      </c>
      <c r="L257" s="45"/>
      <c r="M257" s="222" t="s">
        <v>44</v>
      </c>
      <c r="N257" s="223" t="s">
        <v>53</v>
      </c>
      <c r="O257" s="85"/>
      <c r="P257" s="224">
        <f>O257*H257</f>
        <v>0</v>
      </c>
      <c r="Q257" s="224">
        <v>0</v>
      </c>
      <c r="R257" s="224">
        <f>Q257*H257</f>
        <v>0</v>
      </c>
      <c r="S257" s="224">
        <v>0</v>
      </c>
      <c r="T257" s="225">
        <f>S257*H257</f>
        <v>0</v>
      </c>
      <c r="U257" s="39"/>
      <c r="V257" s="39"/>
      <c r="W257" s="39"/>
      <c r="X257" s="39"/>
      <c r="Y257" s="39"/>
      <c r="Z257" s="39"/>
      <c r="AA257" s="39"/>
      <c r="AB257" s="39"/>
      <c r="AC257" s="39"/>
      <c r="AD257" s="39"/>
      <c r="AE257" s="39"/>
      <c r="AR257" s="226" t="s">
        <v>200</v>
      </c>
      <c r="AT257" s="226" t="s">
        <v>195</v>
      </c>
      <c r="AU257" s="226" t="s">
        <v>91</v>
      </c>
      <c r="AY257" s="17" t="s">
        <v>192</v>
      </c>
      <c r="BE257" s="227">
        <f>IF(N257="základní",J257,0)</f>
        <v>0</v>
      </c>
      <c r="BF257" s="227">
        <f>IF(N257="snížená",J257,0)</f>
        <v>0</v>
      </c>
      <c r="BG257" s="227">
        <f>IF(N257="zákl. přenesená",J257,0)</f>
        <v>0</v>
      </c>
      <c r="BH257" s="227">
        <f>IF(N257="sníž. přenesená",J257,0)</f>
        <v>0</v>
      </c>
      <c r="BI257" s="227">
        <f>IF(N257="nulová",J257,0)</f>
        <v>0</v>
      </c>
      <c r="BJ257" s="17" t="s">
        <v>89</v>
      </c>
      <c r="BK257" s="227">
        <f>ROUND(I257*H257,2)</f>
        <v>0</v>
      </c>
      <c r="BL257" s="17" t="s">
        <v>200</v>
      </c>
      <c r="BM257" s="226" t="s">
        <v>762</v>
      </c>
    </row>
    <row r="258" s="2" customFormat="1" ht="16.5" customHeight="1">
      <c r="A258" s="39"/>
      <c r="B258" s="40"/>
      <c r="C258" s="215" t="s">
        <v>763</v>
      </c>
      <c r="D258" s="215" t="s">
        <v>195</v>
      </c>
      <c r="E258" s="216" t="s">
        <v>764</v>
      </c>
      <c r="F258" s="217" t="s">
        <v>765</v>
      </c>
      <c r="G258" s="218" t="s">
        <v>220</v>
      </c>
      <c r="H258" s="219">
        <v>3</v>
      </c>
      <c r="I258" s="220"/>
      <c r="J258" s="221">
        <f>ROUND(I258*H258,2)</f>
        <v>0</v>
      </c>
      <c r="K258" s="217" t="s">
        <v>199</v>
      </c>
      <c r="L258" s="45"/>
      <c r="M258" s="222" t="s">
        <v>44</v>
      </c>
      <c r="N258" s="223" t="s">
        <v>53</v>
      </c>
      <c r="O258" s="85"/>
      <c r="P258" s="224">
        <f>O258*H258</f>
        <v>0</v>
      </c>
      <c r="Q258" s="224">
        <v>0</v>
      </c>
      <c r="R258" s="224">
        <f>Q258*H258</f>
        <v>0</v>
      </c>
      <c r="S258" s="224">
        <v>0</v>
      </c>
      <c r="T258" s="225">
        <f>S258*H258</f>
        <v>0</v>
      </c>
      <c r="U258" s="39"/>
      <c r="V258" s="39"/>
      <c r="W258" s="39"/>
      <c r="X258" s="39"/>
      <c r="Y258" s="39"/>
      <c r="Z258" s="39"/>
      <c r="AA258" s="39"/>
      <c r="AB258" s="39"/>
      <c r="AC258" s="39"/>
      <c r="AD258" s="39"/>
      <c r="AE258" s="39"/>
      <c r="AR258" s="226" t="s">
        <v>200</v>
      </c>
      <c r="AT258" s="226" t="s">
        <v>195</v>
      </c>
      <c r="AU258" s="226" t="s">
        <v>91</v>
      </c>
      <c r="AY258" s="17" t="s">
        <v>192</v>
      </c>
      <c r="BE258" s="227">
        <f>IF(N258="základní",J258,0)</f>
        <v>0</v>
      </c>
      <c r="BF258" s="227">
        <f>IF(N258="snížená",J258,0)</f>
        <v>0</v>
      </c>
      <c r="BG258" s="227">
        <f>IF(N258="zákl. přenesená",J258,0)</f>
        <v>0</v>
      </c>
      <c r="BH258" s="227">
        <f>IF(N258="sníž. přenesená",J258,0)</f>
        <v>0</v>
      </c>
      <c r="BI258" s="227">
        <f>IF(N258="nulová",J258,0)</f>
        <v>0</v>
      </c>
      <c r="BJ258" s="17" t="s">
        <v>89</v>
      </c>
      <c r="BK258" s="227">
        <f>ROUND(I258*H258,2)</f>
        <v>0</v>
      </c>
      <c r="BL258" s="17" t="s">
        <v>200</v>
      </c>
      <c r="BM258" s="226" t="s">
        <v>766</v>
      </c>
    </row>
    <row r="259" s="2" customFormat="1" ht="21.75" customHeight="1">
      <c r="A259" s="39"/>
      <c r="B259" s="40"/>
      <c r="C259" s="215" t="s">
        <v>767</v>
      </c>
      <c r="D259" s="215" t="s">
        <v>195</v>
      </c>
      <c r="E259" s="216" t="s">
        <v>768</v>
      </c>
      <c r="F259" s="217" t="s">
        <v>769</v>
      </c>
      <c r="G259" s="218" t="s">
        <v>220</v>
      </c>
      <c r="H259" s="219">
        <v>2</v>
      </c>
      <c r="I259" s="220"/>
      <c r="J259" s="221">
        <f>ROUND(I259*H259,2)</f>
        <v>0</v>
      </c>
      <c r="K259" s="217" t="s">
        <v>199</v>
      </c>
      <c r="L259" s="45"/>
      <c r="M259" s="222" t="s">
        <v>44</v>
      </c>
      <c r="N259" s="223" t="s">
        <v>53</v>
      </c>
      <c r="O259" s="85"/>
      <c r="P259" s="224">
        <f>O259*H259</f>
        <v>0</v>
      </c>
      <c r="Q259" s="224">
        <v>0</v>
      </c>
      <c r="R259" s="224">
        <f>Q259*H259</f>
        <v>0</v>
      </c>
      <c r="S259" s="224">
        <v>0</v>
      </c>
      <c r="T259" s="225">
        <f>S259*H259</f>
        <v>0</v>
      </c>
      <c r="U259" s="39"/>
      <c r="V259" s="39"/>
      <c r="W259" s="39"/>
      <c r="X259" s="39"/>
      <c r="Y259" s="39"/>
      <c r="Z259" s="39"/>
      <c r="AA259" s="39"/>
      <c r="AB259" s="39"/>
      <c r="AC259" s="39"/>
      <c r="AD259" s="39"/>
      <c r="AE259" s="39"/>
      <c r="AR259" s="226" t="s">
        <v>200</v>
      </c>
      <c r="AT259" s="226" t="s">
        <v>195</v>
      </c>
      <c r="AU259" s="226" t="s">
        <v>91</v>
      </c>
      <c r="AY259" s="17" t="s">
        <v>192</v>
      </c>
      <c r="BE259" s="227">
        <f>IF(N259="základní",J259,0)</f>
        <v>0</v>
      </c>
      <c r="BF259" s="227">
        <f>IF(N259="snížená",J259,0)</f>
        <v>0</v>
      </c>
      <c r="BG259" s="227">
        <f>IF(N259="zákl. přenesená",J259,0)</f>
        <v>0</v>
      </c>
      <c r="BH259" s="227">
        <f>IF(N259="sníž. přenesená",J259,0)</f>
        <v>0</v>
      </c>
      <c r="BI259" s="227">
        <f>IF(N259="nulová",J259,0)</f>
        <v>0</v>
      </c>
      <c r="BJ259" s="17" t="s">
        <v>89</v>
      </c>
      <c r="BK259" s="227">
        <f>ROUND(I259*H259,2)</f>
        <v>0</v>
      </c>
      <c r="BL259" s="17" t="s">
        <v>200</v>
      </c>
      <c r="BM259" s="226" t="s">
        <v>770</v>
      </c>
    </row>
    <row r="260" s="12" customFormat="1" ht="22.8" customHeight="1">
      <c r="A260" s="12"/>
      <c r="B260" s="199"/>
      <c r="C260" s="200"/>
      <c r="D260" s="201" t="s">
        <v>81</v>
      </c>
      <c r="E260" s="213" t="s">
        <v>771</v>
      </c>
      <c r="F260" s="213" t="s">
        <v>772</v>
      </c>
      <c r="G260" s="200"/>
      <c r="H260" s="200"/>
      <c r="I260" s="203"/>
      <c r="J260" s="214">
        <f>BK260</f>
        <v>0</v>
      </c>
      <c r="K260" s="200"/>
      <c r="L260" s="205"/>
      <c r="M260" s="206"/>
      <c r="N260" s="207"/>
      <c r="O260" s="207"/>
      <c r="P260" s="208">
        <f>SUM(P261:P287)</f>
        <v>0</v>
      </c>
      <c r="Q260" s="207"/>
      <c r="R260" s="208">
        <f>SUM(R261:R287)</f>
        <v>0.32000000000000001</v>
      </c>
      <c r="S260" s="207"/>
      <c r="T260" s="209">
        <f>SUM(T261:T287)</f>
        <v>0</v>
      </c>
      <c r="U260" s="12"/>
      <c r="V260" s="12"/>
      <c r="W260" s="12"/>
      <c r="X260" s="12"/>
      <c r="Y260" s="12"/>
      <c r="Z260" s="12"/>
      <c r="AA260" s="12"/>
      <c r="AB260" s="12"/>
      <c r="AC260" s="12"/>
      <c r="AD260" s="12"/>
      <c r="AE260" s="12"/>
      <c r="AR260" s="210" t="s">
        <v>89</v>
      </c>
      <c r="AT260" s="211" t="s">
        <v>81</v>
      </c>
      <c r="AU260" s="211" t="s">
        <v>89</v>
      </c>
      <c r="AY260" s="210" t="s">
        <v>192</v>
      </c>
      <c r="BK260" s="212">
        <f>SUM(BK261:BK287)</f>
        <v>0</v>
      </c>
    </row>
    <row r="261" s="2" customFormat="1" ht="16.5" customHeight="1">
      <c r="A261" s="39"/>
      <c r="B261" s="40"/>
      <c r="C261" s="228" t="s">
        <v>773</v>
      </c>
      <c r="D261" s="228" t="s">
        <v>266</v>
      </c>
      <c r="E261" s="229" t="s">
        <v>774</v>
      </c>
      <c r="F261" s="230" t="s">
        <v>775</v>
      </c>
      <c r="G261" s="231" t="s">
        <v>220</v>
      </c>
      <c r="H261" s="232">
        <v>4</v>
      </c>
      <c r="I261" s="233"/>
      <c r="J261" s="234">
        <f>ROUND(I261*H261,2)</f>
        <v>0</v>
      </c>
      <c r="K261" s="230" t="s">
        <v>199</v>
      </c>
      <c r="L261" s="235"/>
      <c r="M261" s="236" t="s">
        <v>44</v>
      </c>
      <c r="N261" s="237" t="s">
        <v>53</v>
      </c>
      <c r="O261" s="85"/>
      <c r="P261" s="224">
        <f>O261*H261</f>
        <v>0</v>
      </c>
      <c r="Q261" s="224">
        <v>0.080000000000000002</v>
      </c>
      <c r="R261" s="224">
        <f>Q261*H261</f>
        <v>0.32000000000000001</v>
      </c>
      <c r="S261" s="224">
        <v>0</v>
      </c>
      <c r="T261" s="225">
        <f>S261*H261</f>
        <v>0</v>
      </c>
      <c r="U261" s="39"/>
      <c r="V261" s="39"/>
      <c r="W261" s="39"/>
      <c r="X261" s="39"/>
      <c r="Y261" s="39"/>
      <c r="Z261" s="39"/>
      <c r="AA261" s="39"/>
      <c r="AB261" s="39"/>
      <c r="AC261" s="39"/>
      <c r="AD261" s="39"/>
      <c r="AE261" s="39"/>
      <c r="AR261" s="226" t="s">
        <v>275</v>
      </c>
      <c r="AT261" s="226" t="s">
        <v>266</v>
      </c>
      <c r="AU261" s="226" t="s">
        <v>91</v>
      </c>
      <c r="AY261" s="17" t="s">
        <v>192</v>
      </c>
      <c r="BE261" s="227">
        <f>IF(N261="základní",J261,0)</f>
        <v>0</v>
      </c>
      <c r="BF261" s="227">
        <f>IF(N261="snížená",J261,0)</f>
        <v>0</v>
      </c>
      <c r="BG261" s="227">
        <f>IF(N261="zákl. přenesená",J261,0)</f>
        <v>0</v>
      </c>
      <c r="BH261" s="227">
        <f>IF(N261="sníž. přenesená",J261,0)</f>
        <v>0</v>
      </c>
      <c r="BI261" s="227">
        <f>IF(N261="nulová",J261,0)</f>
        <v>0</v>
      </c>
      <c r="BJ261" s="17" t="s">
        <v>89</v>
      </c>
      <c r="BK261" s="227">
        <f>ROUND(I261*H261,2)</f>
        <v>0</v>
      </c>
      <c r="BL261" s="17" t="s">
        <v>275</v>
      </c>
      <c r="BM261" s="226" t="s">
        <v>776</v>
      </c>
    </row>
    <row r="262" s="2" customFormat="1" ht="16.5" customHeight="1">
      <c r="A262" s="39"/>
      <c r="B262" s="40"/>
      <c r="C262" s="228" t="s">
        <v>777</v>
      </c>
      <c r="D262" s="228" t="s">
        <v>266</v>
      </c>
      <c r="E262" s="229" t="s">
        <v>778</v>
      </c>
      <c r="F262" s="230" t="s">
        <v>779</v>
      </c>
      <c r="G262" s="231" t="s">
        <v>220</v>
      </c>
      <c r="H262" s="232">
        <v>6</v>
      </c>
      <c r="I262" s="233"/>
      <c r="J262" s="234">
        <f>ROUND(I262*H262,2)</f>
        <v>0</v>
      </c>
      <c r="K262" s="230" t="s">
        <v>199</v>
      </c>
      <c r="L262" s="235"/>
      <c r="M262" s="236" t="s">
        <v>44</v>
      </c>
      <c r="N262" s="237" t="s">
        <v>53</v>
      </c>
      <c r="O262" s="85"/>
      <c r="P262" s="224">
        <f>O262*H262</f>
        <v>0</v>
      </c>
      <c r="Q262" s="224">
        <v>0</v>
      </c>
      <c r="R262" s="224">
        <f>Q262*H262</f>
        <v>0</v>
      </c>
      <c r="S262" s="224">
        <v>0</v>
      </c>
      <c r="T262" s="225">
        <f>S262*H262</f>
        <v>0</v>
      </c>
      <c r="U262" s="39"/>
      <c r="V262" s="39"/>
      <c r="W262" s="39"/>
      <c r="X262" s="39"/>
      <c r="Y262" s="39"/>
      <c r="Z262" s="39"/>
      <c r="AA262" s="39"/>
      <c r="AB262" s="39"/>
      <c r="AC262" s="39"/>
      <c r="AD262" s="39"/>
      <c r="AE262" s="39"/>
      <c r="AR262" s="226" t="s">
        <v>269</v>
      </c>
      <c r="AT262" s="226" t="s">
        <v>266</v>
      </c>
      <c r="AU262" s="226" t="s">
        <v>91</v>
      </c>
      <c r="AY262" s="17" t="s">
        <v>192</v>
      </c>
      <c r="BE262" s="227">
        <f>IF(N262="základní",J262,0)</f>
        <v>0</v>
      </c>
      <c r="BF262" s="227">
        <f>IF(N262="snížená",J262,0)</f>
        <v>0</v>
      </c>
      <c r="BG262" s="227">
        <f>IF(N262="zákl. přenesená",J262,0)</f>
        <v>0</v>
      </c>
      <c r="BH262" s="227">
        <f>IF(N262="sníž. přenesená",J262,0)</f>
        <v>0</v>
      </c>
      <c r="BI262" s="227">
        <f>IF(N262="nulová",J262,0)</f>
        <v>0</v>
      </c>
      <c r="BJ262" s="17" t="s">
        <v>89</v>
      </c>
      <c r="BK262" s="227">
        <f>ROUND(I262*H262,2)</f>
        <v>0</v>
      </c>
      <c r="BL262" s="17" t="s">
        <v>270</v>
      </c>
      <c r="BM262" s="226" t="s">
        <v>780</v>
      </c>
    </row>
    <row r="263" s="2" customFormat="1" ht="16.5" customHeight="1">
      <c r="A263" s="39"/>
      <c r="B263" s="40"/>
      <c r="C263" s="228" t="s">
        <v>781</v>
      </c>
      <c r="D263" s="228" t="s">
        <v>266</v>
      </c>
      <c r="E263" s="229" t="s">
        <v>782</v>
      </c>
      <c r="F263" s="230" t="s">
        <v>783</v>
      </c>
      <c r="G263" s="231" t="s">
        <v>220</v>
      </c>
      <c r="H263" s="232">
        <v>5</v>
      </c>
      <c r="I263" s="233"/>
      <c r="J263" s="234">
        <f>ROUND(I263*H263,2)</f>
        <v>0</v>
      </c>
      <c r="K263" s="230" t="s">
        <v>199</v>
      </c>
      <c r="L263" s="235"/>
      <c r="M263" s="236" t="s">
        <v>44</v>
      </c>
      <c r="N263" s="237" t="s">
        <v>53</v>
      </c>
      <c r="O263" s="85"/>
      <c r="P263" s="224">
        <f>O263*H263</f>
        <v>0</v>
      </c>
      <c r="Q263" s="224">
        <v>0</v>
      </c>
      <c r="R263" s="224">
        <f>Q263*H263</f>
        <v>0</v>
      </c>
      <c r="S263" s="224">
        <v>0</v>
      </c>
      <c r="T263" s="225">
        <f>S263*H263</f>
        <v>0</v>
      </c>
      <c r="U263" s="39"/>
      <c r="V263" s="39"/>
      <c r="W263" s="39"/>
      <c r="X263" s="39"/>
      <c r="Y263" s="39"/>
      <c r="Z263" s="39"/>
      <c r="AA263" s="39"/>
      <c r="AB263" s="39"/>
      <c r="AC263" s="39"/>
      <c r="AD263" s="39"/>
      <c r="AE263" s="39"/>
      <c r="AR263" s="226" t="s">
        <v>269</v>
      </c>
      <c r="AT263" s="226" t="s">
        <v>266</v>
      </c>
      <c r="AU263" s="226" t="s">
        <v>91</v>
      </c>
      <c r="AY263" s="17" t="s">
        <v>192</v>
      </c>
      <c r="BE263" s="227">
        <f>IF(N263="základní",J263,0)</f>
        <v>0</v>
      </c>
      <c r="BF263" s="227">
        <f>IF(N263="snížená",J263,0)</f>
        <v>0</v>
      </c>
      <c r="BG263" s="227">
        <f>IF(N263="zákl. přenesená",J263,0)</f>
        <v>0</v>
      </c>
      <c r="BH263" s="227">
        <f>IF(N263="sníž. přenesená",J263,0)</f>
        <v>0</v>
      </c>
      <c r="BI263" s="227">
        <f>IF(N263="nulová",J263,0)</f>
        <v>0</v>
      </c>
      <c r="BJ263" s="17" t="s">
        <v>89</v>
      </c>
      <c r="BK263" s="227">
        <f>ROUND(I263*H263,2)</f>
        <v>0</v>
      </c>
      <c r="BL263" s="17" t="s">
        <v>270</v>
      </c>
      <c r="BM263" s="226" t="s">
        <v>784</v>
      </c>
    </row>
    <row r="264" s="2" customFormat="1" ht="16.5" customHeight="1">
      <c r="A264" s="39"/>
      <c r="B264" s="40"/>
      <c r="C264" s="228" t="s">
        <v>785</v>
      </c>
      <c r="D264" s="228" t="s">
        <v>266</v>
      </c>
      <c r="E264" s="229" t="s">
        <v>786</v>
      </c>
      <c r="F264" s="230" t="s">
        <v>787</v>
      </c>
      <c r="G264" s="231" t="s">
        <v>220</v>
      </c>
      <c r="H264" s="232">
        <v>6</v>
      </c>
      <c r="I264" s="233"/>
      <c r="J264" s="234">
        <f>ROUND(I264*H264,2)</f>
        <v>0</v>
      </c>
      <c r="K264" s="230" t="s">
        <v>199</v>
      </c>
      <c r="L264" s="235"/>
      <c r="M264" s="236" t="s">
        <v>44</v>
      </c>
      <c r="N264" s="237" t="s">
        <v>53</v>
      </c>
      <c r="O264" s="85"/>
      <c r="P264" s="224">
        <f>O264*H264</f>
        <v>0</v>
      </c>
      <c r="Q264" s="224">
        <v>0</v>
      </c>
      <c r="R264" s="224">
        <f>Q264*H264</f>
        <v>0</v>
      </c>
      <c r="S264" s="224">
        <v>0</v>
      </c>
      <c r="T264" s="225">
        <f>S264*H264</f>
        <v>0</v>
      </c>
      <c r="U264" s="39"/>
      <c r="V264" s="39"/>
      <c r="W264" s="39"/>
      <c r="X264" s="39"/>
      <c r="Y264" s="39"/>
      <c r="Z264" s="39"/>
      <c r="AA264" s="39"/>
      <c r="AB264" s="39"/>
      <c r="AC264" s="39"/>
      <c r="AD264" s="39"/>
      <c r="AE264" s="39"/>
      <c r="AR264" s="226" t="s">
        <v>269</v>
      </c>
      <c r="AT264" s="226" t="s">
        <v>266</v>
      </c>
      <c r="AU264" s="226" t="s">
        <v>91</v>
      </c>
      <c r="AY264" s="17" t="s">
        <v>192</v>
      </c>
      <c r="BE264" s="227">
        <f>IF(N264="základní",J264,0)</f>
        <v>0</v>
      </c>
      <c r="BF264" s="227">
        <f>IF(N264="snížená",J264,0)</f>
        <v>0</v>
      </c>
      <c r="BG264" s="227">
        <f>IF(N264="zákl. přenesená",J264,0)</f>
        <v>0</v>
      </c>
      <c r="BH264" s="227">
        <f>IF(N264="sníž. přenesená",J264,0)</f>
        <v>0</v>
      </c>
      <c r="BI264" s="227">
        <f>IF(N264="nulová",J264,0)</f>
        <v>0</v>
      </c>
      <c r="BJ264" s="17" t="s">
        <v>89</v>
      </c>
      <c r="BK264" s="227">
        <f>ROUND(I264*H264,2)</f>
        <v>0</v>
      </c>
      <c r="BL264" s="17" t="s">
        <v>270</v>
      </c>
      <c r="BM264" s="226" t="s">
        <v>788</v>
      </c>
    </row>
    <row r="265" s="2" customFormat="1" ht="16.5" customHeight="1">
      <c r="A265" s="39"/>
      <c r="B265" s="40"/>
      <c r="C265" s="228" t="s">
        <v>789</v>
      </c>
      <c r="D265" s="228" t="s">
        <v>266</v>
      </c>
      <c r="E265" s="229" t="s">
        <v>790</v>
      </c>
      <c r="F265" s="230" t="s">
        <v>791</v>
      </c>
      <c r="G265" s="231" t="s">
        <v>220</v>
      </c>
      <c r="H265" s="232">
        <v>6</v>
      </c>
      <c r="I265" s="233"/>
      <c r="J265" s="234">
        <f>ROUND(I265*H265,2)</f>
        <v>0</v>
      </c>
      <c r="K265" s="230" t="s">
        <v>199</v>
      </c>
      <c r="L265" s="235"/>
      <c r="M265" s="236" t="s">
        <v>44</v>
      </c>
      <c r="N265" s="237" t="s">
        <v>53</v>
      </c>
      <c r="O265" s="85"/>
      <c r="P265" s="224">
        <f>O265*H265</f>
        <v>0</v>
      </c>
      <c r="Q265" s="224">
        <v>0</v>
      </c>
      <c r="R265" s="224">
        <f>Q265*H265</f>
        <v>0</v>
      </c>
      <c r="S265" s="224">
        <v>0</v>
      </c>
      <c r="T265" s="225">
        <f>S265*H265</f>
        <v>0</v>
      </c>
      <c r="U265" s="39"/>
      <c r="V265" s="39"/>
      <c r="W265" s="39"/>
      <c r="X265" s="39"/>
      <c r="Y265" s="39"/>
      <c r="Z265" s="39"/>
      <c r="AA265" s="39"/>
      <c r="AB265" s="39"/>
      <c r="AC265" s="39"/>
      <c r="AD265" s="39"/>
      <c r="AE265" s="39"/>
      <c r="AR265" s="226" t="s">
        <v>269</v>
      </c>
      <c r="AT265" s="226" t="s">
        <v>266</v>
      </c>
      <c r="AU265" s="226" t="s">
        <v>91</v>
      </c>
      <c r="AY265" s="17" t="s">
        <v>192</v>
      </c>
      <c r="BE265" s="227">
        <f>IF(N265="základní",J265,0)</f>
        <v>0</v>
      </c>
      <c r="BF265" s="227">
        <f>IF(N265="snížená",J265,0)</f>
        <v>0</v>
      </c>
      <c r="BG265" s="227">
        <f>IF(N265="zákl. přenesená",J265,0)</f>
        <v>0</v>
      </c>
      <c r="BH265" s="227">
        <f>IF(N265="sníž. přenesená",J265,0)</f>
        <v>0</v>
      </c>
      <c r="BI265" s="227">
        <f>IF(N265="nulová",J265,0)</f>
        <v>0</v>
      </c>
      <c r="BJ265" s="17" t="s">
        <v>89</v>
      </c>
      <c r="BK265" s="227">
        <f>ROUND(I265*H265,2)</f>
        <v>0</v>
      </c>
      <c r="BL265" s="17" t="s">
        <v>270</v>
      </c>
      <c r="BM265" s="226" t="s">
        <v>792</v>
      </c>
    </row>
    <row r="266" s="2" customFormat="1" ht="37.8" customHeight="1">
      <c r="A266" s="39"/>
      <c r="B266" s="40"/>
      <c r="C266" s="215" t="s">
        <v>793</v>
      </c>
      <c r="D266" s="215" t="s">
        <v>195</v>
      </c>
      <c r="E266" s="216" t="s">
        <v>794</v>
      </c>
      <c r="F266" s="217" t="s">
        <v>795</v>
      </c>
      <c r="G266" s="218" t="s">
        <v>220</v>
      </c>
      <c r="H266" s="219">
        <v>6</v>
      </c>
      <c r="I266" s="220"/>
      <c r="J266" s="221">
        <f>ROUND(I266*H266,2)</f>
        <v>0</v>
      </c>
      <c r="K266" s="217" t="s">
        <v>199</v>
      </c>
      <c r="L266" s="45"/>
      <c r="M266" s="222" t="s">
        <v>44</v>
      </c>
      <c r="N266" s="223" t="s">
        <v>53</v>
      </c>
      <c r="O266" s="85"/>
      <c r="P266" s="224">
        <f>O266*H266</f>
        <v>0</v>
      </c>
      <c r="Q266" s="224">
        <v>0</v>
      </c>
      <c r="R266" s="224">
        <f>Q266*H266</f>
        <v>0</v>
      </c>
      <c r="S266" s="224">
        <v>0</v>
      </c>
      <c r="T266" s="225">
        <f>S266*H266</f>
        <v>0</v>
      </c>
      <c r="U266" s="39"/>
      <c r="V266" s="39"/>
      <c r="W266" s="39"/>
      <c r="X266" s="39"/>
      <c r="Y266" s="39"/>
      <c r="Z266" s="39"/>
      <c r="AA266" s="39"/>
      <c r="AB266" s="39"/>
      <c r="AC266" s="39"/>
      <c r="AD266" s="39"/>
      <c r="AE266" s="39"/>
      <c r="AR266" s="226" t="s">
        <v>200</v>
      </c>
      <c r="AT266" s="226" t="s">
        <v>195</v>
      </c>
      <c r="AU266" s="226" t="s">
        <v>91</v>
      </c>
      <c r="AY266" s="17" t="s">
        <v>192</v>
      </c>
      <c r="BE266" s="227">
        <f>IF(N266="základní",J266,0)</f>
        <v>0</v>
      </c>
      <c r="BF266" s="227">
        <f>IF(N266="snížená",J266,0)</f>
        <v>0</v>
      </c>
      <c r="BG266" s="227">
        <f>IF(N266="zákl. přenesená",J266,0)</f>
        <v>0</v>
      </c>
      <c r="BH266" s="227">
        <f>IF(N266="sníž. přenesená",J266,0)</f>
        <v>0</v>
      </c>
      <c r="BI266" s="227">
        <f>IF(N266="nulová",J266,0)</f>
        <v>0</v>
      </c>
      <c r="BJ266" s="17" t="s">
        <v>89</v>
      </c>
      <c r="BK266" s="227">
        <f>ROUND(I266*H266,2)</f>
        <v>0</v>
      </c>
      <c r="BL266" s="17" t="s">
        <v>200</v>
      </c>
      <c r="BM266" s="226" t="s">
        <v>796</v>
      </c>
    </row>
    <row r="267" s="2" customFormat="1" ht="24.15" customHeight="1">
      <c r="A267" s="39"/>
      <c r="B267" s="40"/>
      <c r="C267" s="215" t="s">
        <v>797</v>
      </c>
      <c r="D267" s="215" t="s">
        <v>195</v>
      </c>
      <c r="E267" s="216" t="s">
        <v>798</v>
      </c>
      <c r="F267" s="217" t="s">
        <v>799</v>
      </c>
      <c r="G267" s="218" t="s">
        <v>220</v>
      </c>
      <c r="H267" s="219">
        <v>6</v>
      </c>
      <c r="I267" s="220"/>
      <c r="J267" s="221">
        <f>ROUND(I267*H267,2)</f>
        <v>0</v>
      </c>
      <c r="K267" s="217" t="s">
        <v>199</v>
      </c>
      <c r="L267" s="45"/>
      <c r="M267" s="222" t="s">
        <v>44</v>
      </c>
      <c r="N267" s="223" t="s">
        <v>53</v>
      </c>
      <c r="O267" s="85"/>
      <c r="P267" s="224">
        <f>O267*H267</f>
        <v>0</v>
      </c>
      <c r="Q267" s="224">
        <v>0</v>
      </c>
      <c r="R267" s="224">
        <f>Q267*H267</f>
        <v>0</v>
      </c>
      <c r="S267" s="224">
        <v>0</v>
      </c>
      <c r="T267" s="225">
        <f>S267*H267</f>
        <v>0</v>
      </c>
      <c r="U267" s="39"/>
      <c r="V267" s="39"/>
      <c r="W267" s="39"/>
      <c r="X267" s="39"/>
      <c r="Y267" s="39"/>
      <c r="Z267" s="39"/>
      <c r="AA267" s="39"/>
      <c r="AB267" s="39"/>
      <c r="AC267" s="39"/>
      <c r="AD267" s="39"/>
      <c r="AE267" s="39"/>
      <c r="AR267" s="226" t="s">
        <v>221</v>
      </c>
      <c r="AT267" s="226" t="s">
        <v>195</v>
      </c>
      <c r="AU267" s="226" t="s">
        <v>91</v>
      </c>
      <c r="AY267" s="17" t="s">
        <v>192</v>
      </c>
      <c r="BE267" s="227">
        <f>IF(N267="základní",J267,0)</f>
        <v>0</v>
      </c>
      <c r="BF267" s="227">
        <f>IF(N267="snížená",J267,0)</f>
        <v>0</v>
      </c>
      <c r="BG267" s="227">
        <f>IF(N267="zákl. přenesená",J267,0)</f>
        <v>0</v>
      </c>
      <c r="BH267" s="227">
        <f>IF(N267="sníž. přenesená",J267,0)</f>
        <v>0</v>
      </c>
      <c r="BI267" s="227">
        <f>IF(N267="nulová",J267,0)</f>
        <v>0</v>
      </c>
      <c r="BJ267" s="17" t="s">
        <v>89</v>
      </c>
      <c r="BK267" s="227">
        <f>ROUND(I267*H267,2)</f>
        <v>0</v>
      </c>
      <c r="BL267" s="17" t="s">
        <v>221</v>
      </c>
      <c r="BM267" s="226" t="s">
        <v>800</v>
      </c>
    </row>
    <row r="268" s="2" customFormat="1" ht="37.8" customHeight="1">
      <c r="A268" s="39"/>
      <c r="B268" s="40"/>
      <c r="C268" s="215" t="s">
        <v>801</v>
      </c>
      <c r="D268" s="215" t="s">
        <v>195</v>
      </c>
      <c r="E268" s="216" t="s">
        <v>802</v>
      </c>
      <c r="F268" s="217" t="s">
        <v>803</v>
      </c>
      <c r="G268" s="218" t="s">
        <v>220</v>
      </c>
      <c r="H268" s="219">
        <v>6</v>
      </c>
      <c r="I268" s="220"/>
      <c r="J268" s="221">
        <f>ROUND(I268*H268,2)</f>
        <v>0</v>
      </c>
      <c r="K268" s="217" t="s">
        <v>199</v>
      </c>
      <c r="L268" s="45"/>
      <c r="M268" s="222" t="s">
        <v>44</v>
      </c>
      <c r="N268" s="223" t="s">
        <v>53</v>
      </c>
      <c r="O268" s="85"/>
      <c r="P268" s="224">
        <f>O268*H268</f>
        <v>0</v>
      </c>
      <c r="Q268" s="224">
        <v>0</v>
      </c>
      <c r="R268" s="224">
        <f>Q268*H268</f>
        <v>0</v>
      </c>
      <c r="S268" s="224">
        <v>0</v>
      </c>
      <c r="T268" s="225">
        <f>S268*H268</f>
        <v>0</v>
      </c>
      <c r="U268" s="39"/>
      <c r="V268" s="39"/>
      <c r="W268" s="39"/>
      <c r="X268" s="39"/>
      <c r="Y268" s="39"/>
      <c r="Z268" s="39"/>
      <c r="AA268" s="39"/>
      <c r="AB268" s="39"/>
      <c r="AC268" s="39"/>
      <c r="AD268" s="39"/>
      <c r="AE268" s="39"/>
      <c r="AR268" s="226" t="s">
        <v>200</v>
      </c>
      <c r="AT268" s="226" t="s">
        <v>195</v>
      </c>
      <c r="AU268" s="226" t="s">
        <v>91</v>
      </c>
      <c r="AY268" s="17" t="s">
        <v>192</v>
      </c>
      <c r="BE268" s="227">
        <f>IF(N268="základní",J268,0)</f>
        <v>0</v>
      </c>
      <c r="BF268" s="227">
        <f>IF(N268="snížená",J268,0)</f>
        <v>0</v>
      </c>
      <c r="BG268" s="227">
        <f>IF(N268="zákl. přenesená",J268,0)</f>
        <v>0</v>
      </c>
      <c r="BH268" s="227">
        <f>IF(N268="sníž. přenesená",J268,0)</f>
        <v>0</v>
      </c>
      <c r="BI268" s="227">
        <f>IF(N268="nulová",J268,0)</f>
        <v>0</v>
      </c>
      <c r="BJ268" s="17" t="s">
        <v>89</v>
      </c>
      <c r="BK268" s="227">
        <f>ROUND(I268*H268,2)</f>
        <v>0</v>
      </c>
      <c r="BL268" s="17" t="s">
        <v>200</v>
      </c>
      <c r="BM268" s="226" t="s">
        <v>804</v>
      </c>
    </row>
    <row r="269" s="2" customFormat="1" ht="24.15" customHeight="1">
      <c r="A269" s="39"/>
      <c r="B269" s="40"/>
      <c r="C269" s="215" t="s">
        <v>805</v>
      </c>
      <c r="D269" s="215" t="s">
        <v>195</v>
      </c>
      <c r="E269" s="216" t="s">
        <v>806</v>
      </c>
      <c r="F269" s="217" t="s">
        <v>807</v>
      </c>
      <c r="G269" s="218" t="s">
        <v>220</v>
      </c>
      <c r="H269" s="219">
        <v>6</v>
      </c>
      <c r="I269" s="220"/>
      <c r="J269" s="221">
        <f>ROUND(I269*H269,2)</f>
        <v>0</v>
      </c>
      <c r="K269" s="217" t="s">
        <v>199</v>
      </c>
      <c r="L269" s="45"/>
      <c r="M269" s="222" t="s">
        <v>44</v>
      </c>
      <c r="N269" s="223" t="s">
        <v>53</v>
      </c>
      <c r="O269" s="85"/>
      <c r="P269" s="224">
        <f>O269*H269</f>
        <v>0</v>
      </c>
      <c r="Q269" s="224">
        <v>0</v>
      </c>
      <c r="R269" s="224">
        <f>Q269*H269</f>
        <v>0</v>
      </c>
      <c r="S269" s="224">
        <v>0</v>
      </c>
      <c r="T269" s="225">
        <f>S269*H269</f>
        <v>0</v>
      </c>
      <c r="U269" s="39"/>
      <c r="V269" s="39"/>
      <c r="W269" s="39"/>
      <c r="X269" s="39"/>
      <c r="Y269" s="39"/>
      <c r="Z269" s="39"/>
      <c r="AA269" s="39"/>
      <c r="AB269" s="39"/>
      <c r="AC269" s="39"/>
      <c r="AD269" s="39"/>
      <c r="AE269" s="39"/>
      <c r="AR269" s="226" t="s">
        <v>200</v>
      </c>
      <c r="AT269" s="226" t="s">
        <v>195</v>
      </c>
      <c r="AU269" s="226" t="s">
        <v>91</v>
      </c>
      <c r="AY269" s="17" t="s">
        <v>192</v>
      </c>
      <c r="BE269" s="227">
        <f>IF(N269="základní",J269,0)</f>
        <v>0</v>
      </c>
      <c r="BF269" s="227">
        <f>IF(N269="snížená",J269,0)</f>
        <v>0</v>
      </c>
      <c r="BG269" s="227">
        <f>IF(N269="zákl. přenesená",J269,0)</f>
        <v>0</v>
      </c>
      <c r="BH269" s="227">
        <f>IF(N269="sníž. přenesená",J269,0)</f>
        <v>0</v>
      </c>
      <c r="BI269" s="227">
        <f>IF(N269="nulová",J269,0)</f>
        <v>0</v>
      </c>
      <c r="BJ269" s="17" t="s">
        <v>89</v>
      </c>
      <c r="BK269" s="227">
        <f>ROUND(I269*H269,2)</f>
        <v>0</v>
      </c>
      <c r="BL269" s="17" t="s">
        <v>200</v>
      </c>
      <c r="BM269" s="226" t="s">
        <v>808</v>
      </c>
    </row>
    <row r="270" s="2" customFormat="1" ht="16.5" customHeight="1">
      <c r="A270" s="39"/>
      <c r="B270" s="40"/>
      <c r="C270" s="215" t="s">
        <v>809</v>
      </c>
      <c r="D270" s="215" t="s">
        <v>195</v>
      </c>
      <c r="E270" s="216" t="s">
        <v>810</v>
      </c>
      <c r="F270" s="217" t="s">
        <v>811</v>
      </c>
      <c r="G270" s="218" t="s">
        <v>220</v>
      </c>
      <c r="H270" s="219">
        <v>6</v>
      </c>
      <c r="I270" s="220"/>
      <c r="J270" s="221">
        <f>ROUND(I270*H270,2)</f>
        <v>0</v>
      </c>
      <c r="K270" s="217" t="s">
        <v>199</v>
      </c>
      <c r="L270" s="45"/>
      <c r="M270" s="222" t="s">
        <v>44</v>
      </c>
      <c r="N270" s="223" t="s">
        <v>53</v>
      </c>
      <c r="O270" s="85"/>
      <c r="P270" s="224">
        <f>O270*H270</f>
        <v>0</v>
      </c>
      <c r="Q270" s="224">
        <v>0</v>
      </c>
      <c r="R270" s="224">
        <f>Q270*H270</f>
        <v>0</v>
      </c>
      <c r="S270" s="224">
        <v>0</v>
      </c>
      <c r="T270" s="225">
        <f>S270*H270</f>
        <v>0</v>
      </c>
      <c r="U270" s="39"/>
      <c r="V270" s="39"/>
      <c r="W270" s="39"/>
      <c r="X270" s="39"/>
      <c r="Y270" s="39"/>
      <c r="Z270" s="39"/>
      <c r="AA270" s="39"/>
      <c r="AB270" s="39"/>
      <c r="AC270" s="39"/>
      <c r="AD270" s="39"/>
      <c r="AE270" s="39"/>
      <c r="AR270" s="226" t="s">
        <v>200</v>
      </c>
      <c r="AT270" s="226" t="s">
        <v>195</v>
      </c>
      <c r="AU270" s="226" t="s">
        <v>91</v>
      </c>
      <c r="AY270" s="17" t="s">
        <v>192</v>
      </c>
      <c r="BE270" s="227">
        <f>IF(N270="základní",J270,0)</f>
        <v>0</v>
      </c>
      <c r="BF270" s="227">
        <f>IF(N270="snížená",J270,0)</f>
        <v>0</v>
      </c>
      <c r="BG270" s="227">
        <f>IF(N270="zákl. přenesená",J270,0)</f>
        <v>0</v>
      </c>
      <c r="BH270" s="227">
        <f>IF(N270="sníž. přenesená",J270,0)</f>
        <v>0</v>
      </c>
      <c r="BI270" s="227">
        <f>IF(N270="nulová",J270,0)</f>
        <v>0</v>
      </c>
      <c r="BJ270" s="17" t="s">
        <v>89</v>
      </c>
      <c r="BK270" s="227">
        <f>ROUND(I270*H270,2)</f>
        <v>0</v>
      </c>
      <c r="BL270" s="17" t="s">
        <v>200</v>
      </c>
      <c r="BM270" s="226" t="s">
        <v>812</v>
      </c>
    </row>
    <row r="271" s="2" customFormat="1" ht="16.5" customHeight="1">
      <c r="A271" s="39"/>
      <c r="B271" s="40"/>
      <c r="C271" s="215" t="s">
        <v>813</v>
      </c>
      <c r="D271" s="215" t="s">
        <v>195</v>
      </c>
      <c r="E271" s="216" t="s">
        <v>814</v>
      </c>
      <c r="F271" s="217" t="s">
        <v>815</v>
      </c>
      <c r="G271" s="218" t="s">
        <v>220</v>
      </c>
      <c r="H271" s="219">
        <v>6</v>
      </c>
      <c r="I271" s="220"/>
      <c r="J271" s="221">
        <f>ROUND(I271*H271,2)</f>
        <v>0</v>
      </c>
      <c r="K271" s="217" t="s">
        <v>199</v>
      </c>
      <c r="L271" s="45"/>
      <c r="M271" s="222" t="s">
        <v>44</v>
      </c>
      <c r="N271" s="223" t="s">
        <v>53</v>
      </c>
      <c r="O271" s="85"/>
      <c r="P271" s="224">
        <f>O271*H271</f>
        <v>0</v>
      </c>
      <c r="Q271" s="224">
        <v>0</v>
      </c>
      <c r="R271" s="224">
        <f>Q271*H271</f>
        <v>0</v>
      </c>
      <c r="S271" s="224">
        <v>0</v>
      </c>
      <c r="T271" s="225">
        <f>S271*H271</f>
        <v>0</v>
      </c>
      <c r="U271" s="39"/>
      <c r="V271" s="39"/>
      <c r="W271" s="39"/>
      <c r="X271" s="39"/>
      <c r="Y271" s="39"/>
      <c r="Z271" s="39"/>
      <c r="AA271" s="39"/>
      <c r="AB271" s="39"/>
      <c r="AC271" s="39"/>
      <c r="AD271" s="39"/>
      <c r="AE271" s="39"/>
      <c r="AR271" s="226" t="s">
        <v>200</v>
      </c>
      <c r="AT271" s="226" t="s">
        <v>195</v>
      </c>
      <c r="AU271" s="226" t="s">
        <v>91</v>
      </c>
      <c r="AY271" s="17" t="s">
        <v>192</v>
      </c>
      <c r="BE271" s="227">
        <f>IF(N271="základní",J271,0)</f>
        <v>0</v>
      </c>
      <c r="BF271" s="227">
        <f>IF(N271="snížená",J271,0)</f>
        <v>0</v>
      </c>
      <c r="BG271" s="227">
        <f>IF(N271="zákl. přenesená",J271,0)</f>
        <v>0</v>
      </c>
      <c r="BH271" s="227">
        <f>IF(N271="sníž. přenesená",J271,0)</f>
        <v>0</v>
      </c>
      <c r="BI271" s="227">
        <f>IF(N271="nulová",J271,0)</f>
        <v>0</v>
      </c>
      <c r="BJ271" s="17" t="s">
        <v>89</v>
      </c>
      <c r="BK271" s="227">
        <f>ROUND(I271*H271,2)</f>
        <v>0</v>
      </c>
      <c r="BL271" s="17" t="s">
        <v>200</v>
      </c>
      <c r="BM271" s="226" t="s">
        <v>816</v>
      </c>
    </row>
    <row r="272" s="2" customFormat="1" ht="16.5" customHeight="1">
      <c r="A272" s="39"/>
      <c r="B272" s="40"/>
      <c r="C272" s="215" t="s">
        <v>817</v>
      </c>
      <c r="D272" s="215" t="s">
        <v>195</v>
      </c>
      <c r="E272" s="216" t="s">
        <v>818</v>
      </c>
      <c r="F272" s="217" t="s">
        <v>819</v>
      </c>
      <c r="G272" s="218" t="s">
        <v>220</v>
      </c>
      <c r="H272" s="219">
        <v>6</v>
      </c>
      <c r="I272" s="220"/>
      <c r="J272" s="221">
        <f>ROUND(I272*H272,2)</f>
        <v>0</v>
      </c>
      <c r="K272" s="217" t="s">
        <v>199</v>
      </c>
      <c r="L272" s="45"/>
      <c r="M272" s="222" t="s">
        <v>44</v>
      </c>
      <c r="N272" s="223" t="s">
        <v>53</v>
      </c>
      <c r="O272" s="85"/>
      <c r="P272" s="224">
        <f>O272*H272</f>
        <v>0</v>
      </c>
      <c r="Q272" s="224">
        <v>0</v>
      </c>
      <c r="R272" s="224">
        <f>Q272*H272</f>
        <v>0</v>
      </c>
      <c r="S272" s="224">
        <v>0</v>
      </c>
      <c r="T272" s="225">
        <f>S272*H272</f>
        <v>0</v>
      </c>
      <c r="U272" s="39"/>
      <c r="V272" s="39"/>
      <c r="W272" s="39"/>
      <c r="X272" s="39"/>
      <c r="Y272" s="39"/>
      <c r="Z272" s="39"/>
      <c r="AA272" s="39"/>
      <c r="AB272" s="39"/>
      <c r="AC272" s="39"/>
      <c r="AD272" s="39"/>
      <c r="AE272" s="39"/>
      <c r="AR272" s="226" t="s">
        <v>200</v>
      </c>
      <c r="AT272" s="226" t="s">
        <v>195</v>
      </c>
      <c r="AU272" s="226" t="s">
        <v>91</v>
      </c>
      <c r="AY272" s="17" t="s">
        <v>192</v>
      </c>
      <c r="BE272" s="227">
        <f>IF(N272="základní",J272,0)</f>
        <v>0</v>
      </c>
      <c r="BF272" s="227">
        <f>IF(N272="snížená",J272,0)</f>
        <v>0</v>
      </c>
      <c r="BG272" s="227">
        <f>IF(N272="zákl. přenesená",J272,0)</f>
        <v>0</v>
      </c>
      <c r="BH272" s="227">
        <f>IF(N272="sníž. přenesená",J272,0)</f>
        <v>0</v>
      </c>
      <c r="BI272" s="227">
        <f>IF(N272="nulová",J272,0)</f>
        <v>0</v>
      </c>
      <c r="BJ272" s="17" t="s">
        <v>89</v>
      </c>
      <c r="BK272" s="227">
        <f>ROUND(I272*H272,2)</f>
        <v>0</v>
      </c>
      <c r="BL272" s="17" t="s">
        <v>200</v>
      </c>
      <c r="BM272" s="226" t="s">
        <v>820</v>
      </c>
    </row>
    <row r="273" s="2" customFormat="1" ht="16.5" customHeight="1">
      <c r="A273" s="39"/>
      <c r="B273" s="40"/>
      <c r="C273" s="228" t="s">
        <v>821</v>
      </c>
      <c r="D273" s="228" t="s">
        <v>266</v>
      </c>
      <c r="E273" s="229" t="s">
        <v>822</v>
      </c>
      <c r="F273" s="230" t="s">
        <v>823</v>
      </c>
      <c r="G273" s="231" t="s">
        <v>220</v>
      </c>
      <c r="H273" s="232">
        <v>1</v>
      </c>
      <c r="I273" s="233"/>
      <c r="J273" s="234">
        <f>ROUND(I273*H273,2)</f>
        <v>0</v>
      </c>
      <c r="K273" s="230" t="s">
        <v>199</v>
      </c>
      <c r="L273" s="235"/>
      <c r="M273" s="236" t="s">
        <v>44</v>
      </c>
      <c r="N273" s="237" t="s">
        <v>53</v>
      </c>
      <c r="O273" s="85"/>
      <c r="P273" s="224">
        <f>O273*H273</f>
        <v>0</v>
      </c>
      <c r="Q273" s="224">
        <v>0</v>
      </c>
      <c r="R273" s="224">
        <f>Q273*H273</f>
        <v>0</v>
      </c>
      <c r="S273" s="224">
        <v>0</v>
      </c>
      <c r="T273" s="225">
        <f>S273*H273</f>
        <v>0</v>
      </c>
      <c r="U273" s="39"/>
      <c r="V273" s="39"/>
      <c r="W273" s="39"/>
      <c r="X273" s="39"/>
      <c r="Y273" s="39"/>
      <c r="Z273" s="39"/>
      <c r="AA273" s="39"/>
      <c r="AB273" s="39"/>
      <c r="AC273" s="39"/>
      <c r="AD273" s="39"/>
      <c r="AE273" s="39"/>
      <c r="AR273" s="226" t="s">
        <v>275</v>
      </c>
      <c r="AT273" s="226" t="s">
        <v>266</v>
      </c>
      <c r="AU273" s="226" t="s">
        <v>91</v>
      </c>
      <c r="AY273" s="17" t="s">
        <v>192</v>
      </c>
      <c r="BE273" s="227">
        <f>IF(N273="základní",J273,0)</f>
        <v>0</v>
      </c>
      <c r="BF273" s="227">
        <f>IF(N273="snížená",J273,0)</f>
        <v>0</v>
      </c>
      <c r="BG273" s="227">
        <f>IF(N273="zákl. přenesená",J273,0)</f>
        <v>0</v>
      </c>
      <c r="BH273" s="227">
        <f>IF(N273="sníž. přenesená",J273,0)</f>
        <v>0</v>
      </c>
      <c r="BI273" s="227">
        <f>IF(N273="nulová",J273,0)</f>
        <v>0</v>
      </c>
      <c r="BJ273" s="17" t="s">
        <v>89</v>
      </c>
      <c r="BK273" s="227">
        <f>ROUND(I273*H273,2)</f>
        <v>0</v>
      </c>
      <c r="BL273" s="17" t="s">
        <v>275</v>
      </c>
      <c r="BM273" s="226" t="s">
        <v>824</v>
      </c>
    </row>
    <row r="274" s="2" customFormat="1" ht="16.5" customHeight="1">
      <c r="A274" s="39"/>
      <c r="B274" s="40"/>
      <c r="C274" s="228" t="s">
        <v>825</v>
      </c>
      <c r="D274" s="228" t="s">
        <v>266</v>
      </c>
      <c r="E274" s="229" t="s">
        <v>826</v>
      </c>
      <c r="F274" s="230" t="s">
        <v>827</v>
      </c>
      <c r="G274" s="231" t="s">
        <v>220</v>
      </c>
      <c r="H274" s="232">
        <v>1</v>
      </c>
      <c r="I274" s="233"/>
      <c r="J274" s="234">
        <f>ROUND(I274*H274,2)</f>
        <v>0</v>
      </c>
      <c r="K274" s="230" t="s">
        <v>199</v>
      </c>
      <c r="L274" s="235"/>
      <c r="M274" s="236" t="s">
        <v>44</v>
      </c>
      <c r="N274" s="237" t="s">
        <v>53</v>
      </c>
      <c r="O274" s="85"/>
      <c r="P274" s="224">
        <f>O274*H274</f>
        <v>0</v>
      </c>
      <c r="Q274" s="224">
        <v>0</v>
      </c>
      <c r="R274" s="224">
        <f>Q274*H274</f>
        <v>0</v>
      </c>
      <c r="S274" s="224">
        <v>0</v>
      </c>
      <c r="T274" s="225">
        <f>S274*H274</f>
        <v>0</v>
      </c>
      <c r="U274" s="39"/>
      <c r="V274" s="39"/>
      <c r="W274" s="39"/>
      <c r="X274" s="39"/>
      <c r="Y274" s="39"/>
      <c r="Z274" s="39"/>
      <c r="AA274" s="39"/>
      <c r="AB274" s="39"/>
      <c r="AC274" s="39"/>
      <c r="AD274" s="39"/>
      <c r="AE274" s="39"/>
      <c r="AR274" s="226" t="s">
        <v>275</v>
      </c>
      <c r="AT274" s="226" t="s">
        <v>266</v>
      </c>
      <c r="AU274" s="226" t="s">
        <v>91</v>
      </c>
      <c r="AY274" s="17" t="s">
        <v>192</v>
      </c>
      <c r="BE274" s="227">
        <f>IF(N274="základní",J274,0)</f>
        <v>0</v>
      </c>
      <c r="BF274" s="227">
        <f>IF(N274="snížená",J274,0)</f>
        <v>0</v>
      </c>
      <c r="BG274" s="227">
        <f>IF(N274="zákl. přenesená",J274,0)</f>
        <v>0</v>
      </c>
      <c r="BH274" s="227">
        <f>IF(N274="sníž. přenesená",J274,0)</f>
        <v>0</v>
      </c>
      <c r="BI274" s="227">
        <f>IF(N274="nulová",J274,0)</f>
        <v>0</v>
      </c>
      <c r="BJ274" s="17" t="s">
        <v>89</v>
      </c>
      <c r="BK274" s="227">
        <f>ROUND(I274*H274,2)</f>
        <v>0</v>
      </c>
      <c r="BL274" s="17" t="s">
        <v>275</v>
      </c>
      <c r="BM274" s="226" t="s">
        <v>828</v>
      </c>
    </row>
    <row r="275" s="2" customFormat="1" ht="16.5" customHeight="1">
      <c r="A275" s="39"/>
      <c r="B275" s="40"/>
      <c r="C275" s="228" t="s">
        <v>829</v>
      </c>
      <c r="D275" s="228" t="s">
        <v>266</v>
      </c>
      <c r="E275" s="229" t="s">
        <v>830</v>
      </c>
      <c r="F275" s="230" t="s">
        <v>831</v>
      </c>
      <c r="G275" s="231" t="s">
        <v>220</v>
      </c>
      <c r="H275" s="232">
        <v>1</v>
      </c>
      <c r="I275" s="233"/>
      <c r="J275" s="234">
        <f>ROUND(I275*H275,2)</f>
        <v>0</v>
      </c>
      <c r="K275" s="230" t="s">
        <v>199</v>
      </c>
      <c r="L275" s="235"/>
      <c r="M275" s="236" t="s">
        <v>44</v>
      </c>
      <c r="N275" s="237" t="s">
        <v>53</v>
      </c>
      <c r="O275" s="85"/>
      <c r="P275" s="224">
        <f>O275*H275</f>
        <v>0</v>
      </c>
      <c r="Q275" s="224">
        <v>0</v>
      </c>
      <c r="R275" s="224">
        <f>Q275*H275</f>
        <v>0</v>
      </c>
      <c r="S275" s="224">
        <v>0</v>
      </c>
      <c r="T275" s="225">
        <f>S275*H275</f>
        <v>0</v>
      </c>
      <c r="U275" s="39"/>
      <c r="V275" s="39"/>
      <c r="W275" s="39"/>
      <c r="X275" s="39"/>
      <c r="Y275" s="39"/>
      <c r="Z275" s="39"/>
      <c r="AA275" s="39"/>
      <c r="AB275" s="39"/>
      <c r="AC275" s="39"/>
      <c r="AD275" s="39"/>
      <c r="AE275" s="39"/>
      <c r="AR275" s="226" t="s">
        <v>269</v>
      </c>
      <c r="AT275" s="226" t="s">
        <v>266</v>
      </c>
      <c r="AU275" s="226" t="s">
        <v>91</v>
      </c>
      <c r="AY275" s="17" t="s">
        <v>192</v>
      </c>
      <c r="BE275" s="227">
        <f>IF(N275="základní",J275,0)</f>
        <v>0</v>
      </c>
      <c r="BF275" s="227">
        <f>IF(N275="snížená",J275,0)</f>
        <v>0</v>
      </c>
      <c r="BG275" s="227">
        <f>IF(N275="zákl. přenesená",J275,0)</f>
        <v>0</v>
      </c>
      <c r="BH275" s="227">
        <f>IF(N275="sníž. přenesená",J275,0)</f>
        <v>0</v>
      </c>
      <c r="BI275" s="227">
        <f>IF(N275="nulová",J275,0)</f>
        <v>0</v>
      </c>
      <c r="BJ275" s="17" t="s">
        <v>89</v>
      </c>
      <c r="BK275" s="227">
        <f>ROUND(I275*H275,2)</f>
        <v>0</v>
      </c>
      <c r="BL275" s="17" t="s">
        <v>270</v>
      </c>
      <c r="BM275" s="226" t="s">
        <v>832</v>
      </c>
    </row>
    <row r="276" s="2" customFormat="1" ht="44.25" customHeight="1">
      <c r="A276" s="39"/>
      <c r="B276" s="40"/>
      <c r="C276" s="215" t="s">
        <v>833</v>
      </c>
      <c r="D276" s="215" t="s">
        <v>195</v>
      </c>
      <c r="E276" s="216" t="s">
        <v>834</v>
      </c>
      <c r="F276" s="217" t="s">
        <v>835</v>
      </c>
      <c r="G276" s="218" t="s">
        <v>220</v>
      </c>
      <c r="H276" s="219">
        <v>1</v>
      </c>
      <c r="I276" s="220"/>
      <c r="J276" s="221">
        <f>ROUND(I276*H276,2)</f>
        <v>0</v>
      </c>
      <c r="K276" s="217" t="s">
        <v>199</v>
      </c>
      <c r="L276" s="45"/>
      <c r="M276" s="222" t="s">
        <v>44</v>
      </c>
      <c r="N276" s="223" t="s">
        <v>53</v>
      </c>
      <c r="O276" s="85"/>
      <c r="P276" s="224">
        <f>O276*H276</f>
        <v>0</v>
      </c>
      <c r="Q276" s="224">
        <v>0</v>
      </c>
      <c r="R276" s="224">
        <f>Q276*H276</f>
        <v>0</v>
      </c>
      <c r="S276" s="224">
        <v>0</v>
      </c>
      <c r="T276" s="225">
        <f>S276*H276</f>
        <v>0</v>
      </c>
      <c r="U276" s="39"/>
      <c r="V276" s="39"/>
      <c r="W276" s="39"/>
      <c r="X276" s="39"/>
      <c r="Y276" s="39"/>
      <c r="Z276" s="39"/>
      <c r="AA276" s="39"/>
      <c r="AB276" s="39"/>
      <c r="AC276" s="39"/>
      <c r="AD276" s="39"/>
      <c r="AE276" s="39"/>
      <c r="AR276" s="226" t="s">
        <v>200</v>
      </c>
      <c r="AT276" s="226" t="s">
        <v>195</v>
      </c>
      <c r="AU276" s="226" t="s">
        <v>91</v>
      </c>
      <c r="AY276" s="17" t="s">
        <v>192</v>
      </c>
      <c r="BE276" s="227">
        <f>IF(N276="základní",J276,0)</f>
        <v>0</v>
      </c>
      <c r="BF276" s="227">
        <f>IF(N276="snížená",J276,0)</f>
        <v>0</v>
      </c>
      <c r="BG276" s="227">
        <f>IF(N276="zákl. přenesená",J276,0)</f>
        <v>0</v>
      </c>
      <c r="BH276" s="227">
        <f>IF(N276="sníž. přenesená",J276,0)</f>
        <v>0</v>
      </c>
      <c r="BI276" s="227">
        <f>IF(N276="nulová",J276,0)</f>
        <v>0</v>
      </c>
      <c r="BJ276" s="17" t="s">
        <v>89</v>
      </c>
      <c r="BK276" s="227">
        <f>ROUND(I276*H276,2)</f>
        <v>0</v>
      </c>
      <c r="BL276" s="17" t="s">
        <v>200</v>
      </c>
      <c r="BM276" s="226" t="s">
        <v>836</v>
      </c>
    </row>
    <row r="277" s="2" customFormat="1" ht="55.5" customHeight="1">
      <c r="A277" s="39"/>
      <c r="B277" s="40"/>
      <c r="C277" s="215" t="s">
        <v>837</v>
      </c>
      <c r="D277" s="215" t="s">
        <v>195</v>
      </c>
      <c r="E277" s="216" t="s">
        <v>838</v>
      </c>
      <c r="F277" s="217" t="s">
        <v>839</v>
      </c>
      <c r="G277" s="218" t="s">
        <v>220</v>
      </c>
      <c r="H277" s="219">
        <v>1</v>
      </c>
      <c r="I277" s="220"/>
      <c r="J277" s="221">
        <f>ROUND(I277*H277,2)</f>
        <v>0</v>
      </c>
      <c r="K277" s="217" t="s">
        <v>199</v>
      </c>
      <c r="L277" s="45"/>
      <c r="M277" s="222" t="s">
        <v>44</v>
      </c>
      <c r="N277" s="223" t="s">
        <v>53</v>
      </c>
      <c r="O277" s="85"/>
      <c r="P277" s="224">
        <f>O277*H277</f>
        <v>0</v>
      </c>
      <c r="Q277" s="224">
        <v>0</v>
      </c>
      <c r="R277" s="224">
        <f>Q277*H277</f>
        <v>0</v>
      </c>
      <c r="S277" s="224">
        <v>0</v>
      </c>
      <c r="T277" s="225">
        <f>S277*H277</f>
        <v>0</v>
      </c>
      <c r="U277" s="39"/>
      <c r="V277" s="39"/>
      <c r="W277" s="39"/>
      <c r="X277" s="39"/>
      <c r="Y277" s="39"/>
      <c r="Z277" s="39"/>
      <c r="AA277" s="39"/>
      <c r="AB277" s="39"/>
      <c r="AC277" s="39"/>
      <c r="AD277" s="39"/>
      <c r="AE277" s="39"/>
      <c r="AR277" s="226" t="s">
        <v>200</v>
      </c>
      <c r="AT277" s="226" t="s">
        <v>195</v>
      </c>
      <c r="AU277" s="226" t="s">
        <v>91</v>
      </c>
      <c r="AY277" s="17" t="s">
        <v>192</v>
      </c>
      <c r="BE277" s="227">
        <f>IF(N277="základní",J277,0)</f>
        <v>0</v>
      </c>
      <c r="BF277" s="227">
        <f>IF(N277="snížená",J277,0)</f>
        <v>0</v>
      </c>
      <c r="BG277" s="227">
        <f>IF(N277="zákl. přenesená",J277,0)</f>
        <v>0</v>
      </c>
      <c r="BH277" s="227">
        <f>IF(N277="sníž. přenesená",J277,0)</f>
        <v>0</v>
      </c>
      <c r="BI277" s="227">
        <f>IF(N277="nulová",J277,0)</f>
        <v>0</v>
      </c>
      <c r="BJ277" s="17" t="s">
        <v>89</v>
      </c>
      <c r="BK277" s="227">
        <f>ROUND(I277*H277,2)</f>
        <v>0</v>
      </c>
      <c r="BL277" s="17" t="s">
        <v>200</v>
      </c>
      <c r="BM277" s="226" t="s">
        <v>840</v>
      </c>
    </row>
    <row r="278" s="2" customFormat="1" ht="24.15" customHeight="1">
      <c r="A278" s="39"/>
      <c r="B278" s="40"/>
      <c r="C278" s="215" t="s">
        <v>841</v>
      </c>
      <c r="D278" s="215" t="s">
        <v>195</v>
      </c>
      <c r="E278" s="216" t="s">
        <v>842</v>
      </c>
      <c r="F278" s="217" t="s">
        <v>843</v>
      </c>
      <c r="G278" s="218" t="s">
        <v>220</v>
      </c>
      <c r="H278" s="219">
        <v>1</v>
      </c>
      <c r="I278" s="220"/>
      <c r="J278" s="221">
        <f>ROUND(I278*H278,2)</f>
        <v>0</v>
      </c>
      <c r="K278" s="217" t="s">
        <v>199</v>
      </c>
      <c r="L278" s="45"/>
      <c r="M278" s="222" t="s">
        <v>44</v>
      </c>
      <c r="N278" s="223" t="s">
        <v>53</v>
      </c>
      <c r="O278" s="85"/>
      <c r="P278" s="224">
        <f>O278*H278</f>
        <v>0</v>
      </c>
      <c r="Q278" s="224">
        <v>0</v>
      </c>
      <c r="R278" s="224">
        <f>Q278*H278</f>
        <v>0</v>
      </c>
      <c r="S278" s="224">
        <v>0</v>
      </c>
      <c r="T278" s="225">
        <f>S278*H278</f>
        <v>0</v>
      </c>
      <c r="U278" s="39"/>
      <c r="V278" s="39"/>
      <c r="W278" s="39"/>
      <c r="X278" s="39"/>
      <c r="Y278" s="39"/>
      <c r="Z278" s="39"/>
      <c r="AA278" s="39"/>
      <c r="AB278" s="39"/>
      <c r="AC278" s="39"/>
      <c r="AD278" s="39"/>
      <c r="AE278" s="39"/>
      <c r="AR278" s="226" t="s">
        <v>200</v>
      </c>
      <c r="AT278" s="226" t="s">
        <v>195</v>
      </c>
      <c r="AU278" s="226" t="s">
        <v>91</v>
      </c>
      <c r="AY278" s="17" t="s">
        <v>192</v>
      </c>
      <c r="BE278" s="227">
        <f>IF(N278="základní",J278,0)</f>
        <v>0</v>
      </c>
      <c r="BF278" s="227">
        <f>IF(N278="snížená",J278,0)</f>
        <v>0</v>
      </c>
      <c r="BG278" s="227">
        <f>IF(N278="zákl. přenesená",J278,0)</f>
        <v>0</v>
      </c>
      <c r="BH278" s="227">
        <f>IF(N278="sníž. přenesená",J278,0)</f>
        <v>0</v>
      </c>
      <c r="BI278" s="227">
        <f>IF(N278="nulová",J278,0)</f>
        <v>0</v>
      </c>
      <c r="BJ278" s="17" t="s">
        <v>89</v>
      </c>
      <c r="BK278" s="227">
        <f>ROUND(I278*H278,2)</f>
        <v>0</v>
      </c>
      <c r="BL278" s="17" t="s">
        <v>200</v>
      </c>
      <c r="BM278" s="226" t="s">
        <v>844</v>
      </c>
    </row>
    <row r="279" s="2" customFormat="1" ht="16.5" customHeight="1">
      <c r="A279" s="39"/>
      <c r="B279" s="40"/>
      <c r="C279" s="228" t="s">
        <v>845</v>
      </c>
      <c r="D279" s="228" t="s">
        <v>266</v>
      </c>
      <c r="E279" s="229" t="s">
        <v>846</v>
      </c>
      <c r="F279" s="230" t="s">
        <v>847</v>
      </c>
      <c r="G279" s="231" t="s">
        <v>220</v>
      </c>
      <c r="H279" s="232">
        <v>1</v>
      </c>
      <c r="I279" s="233"/>
      <c r="J279" s="234">
        <f>ROUND(I279*H279,2)</f>
        <v>0</v>
      </c>
      <c r="K279" s="230" t="s">
        <v>199</v>
      </c>
      <c r="L279" s="235"/>
      <c r="M279" s="236" t="s">
        <v>44</v>
      </c>
      <c r="N279" s="237" t="s">
        <v>53</v>
      </c>
      <c r="O279" s="85"/>
      <c r="P279" s="224">
        <f>O279*H279</f>
        <v>0</v>
      </c>
      <c r="Q279" s="224">
        <v>0</v>
      </c>
      <c r="R279" s="224">
        <f>Q279*H279</f>
        <v>0</v>
      </c>
      <c r="S279" s="224">
        <v>0</v>
      </c>
      <c r="T279" s="225">
        <f>S279*H279</f>
        <v>0</v>
      </c>
      <c r="U279" s="39"/>
      <c r="V279" s="39"/>
      <c r="W279" s="39"/>
      <c r="X279" s="39"/>
      <c r="Y279" s="39"/>
      <c r="Z279" s="39"/>
      <c r="AA279" s="39"/>
      <c r="AB279" s="39"/>
      <c r="AC279" s="39"/>
      <c r="AD279" s="39"/>
      <c r="AE279" s="39"/>
      <c r="AR279" s="226" t="s">
        <v>269</v>
      </c>
      <c r="AT279" s="226" t="s">
        <v>266</v>
      </c>
      <c r="AU279" s="226" t="s">
        <v>91</v>
      </c>
      <c r="AY279" s="17" t="s">
        <v>192</v>
      </c>
      <c r="BE279" s="227">
        <f>IF(N279="základní",J279,0)</f>
        <v>0</v>
      </c>
      <c r="BF279" s="227">
        <f>IF(N279="snížená",J279,0)</f>
        <v>0</v>
      </c>
      <c r="BG279" s="227">
        <f>IF(N279="zákl. přenesená",J279,0)</f>
        <v>0</v>
      </c>
      <c r="BH279" s="227">
        <f>IF(N279="sníž. přenesená",J279,0)</f>
        <v>0</v>
      </c>
      <c r="BI279" s="227">
        <f>IF(N279="nulová",J279,0)</f>
        <v>0</v>
      </c>
      <c r="BJ279" s="17" t="s">
        <v>89</v>
      </c>
      <c r="BK279" s="227">
        <f>ROUND(I279*H279,2)</f>
        <v>0</v>
      </c>
      <c r="BL279" s="17" t="s">
        <v>270</v>
      </c>
      <c r="BM279" s="226" t="s">
        <v>848</v>
      </c>
    </row>
    <row r="280" s="2" customFormat="1" ht="16.5" customHeight="1">
      <c r="A280" s="39"/>
      <c r="B280" s="40"/>
      <c r="C280" s="228" t="s">
        <v>849</v>
      </c>
      <c r="D280" s="228" t="s">
        <v>266</v>
      </c>
      <c r="E280" s="229" t="s">
        <v>850</v>
      </c>
      <c r="F280" s="230" t="s">
        <v>851</v>
      </c>
      <c r="G280" s="231" t="s">
        <v>220</v>
      </c>
      <c r="H280" s="232">
        <v>1</v>
      </c>
      <c r="I280" s="233"/>
      <c r="J280" s="234">
        <f>ROUND(I280*H280,2)</f>
        <v>0</v>
      </c>
      <c r="K280" s="230" t="s">
        <v>199</v>
      </c>
      <c r="L280" s="235"/>
      <c r="M280" s="236" t="s">
        <v>44</v>
      </c>
      <c r="N280" s="237" t="s">
        <v>53</v>
      </c>
      <c r="O280" s="85"/>
      <c r="P280" s="224">
        <f>O280*H280</f>
        <v>0</v>
      </c>
      <c r="Q280" s="224">
        <v>0</v>
      </c>
      <c r="R280" s="224">
        <f>Q280*H280</f>
        <v>0</v>
      </c>
      <c r="S280" s="224">
        <v>0</v>
      </c>
      <c r="T280" s="225">
        <f>S280*H280</f>
        <v>0</v>
      </c>
      <c r="U280" s="39"/>
      <c r="V280" s="39"/>
      <c r="W280" s="39"/>
      <c r="X280" s="39"/>
      <c r="Y280" s="39"/>
      <c r="Z280" s="39"/>
      <c r="AA280" s="39"/>
      <c r="AB280" s="39"/>
      <c r="AC280" s="39"/>
      <c r="AD280" s="39"/>
      <c r="AE280" s="39"/>
      <c r="AR280" s="226" t="s">
        <v>269</v>
      </c>
      <c r="AT280" s="226" t="s">
        <v>266</v>
      </c>
      <c r="AU280" s="226" t="s">
        <v>91</v>
      </c>
      <c r="AY280" s="17" t="s">
        <v>192</v>
      </c>
      <c r="BE280" s="227">
        <f>IF(N280="základní",J280,0)</f>
        <v>0</v>
      </c>
      <c r="BF280" s="227">
        <f>IF(N280="snížená",J280,0)</f>
        <v>0</v>
      </c>
      <c r="BG280" s="227">
        <f>IF(N280="zákl. přenesená",J280,0)</f>
        <v>0</v>
      </c>
      <c r="BH280" s="227">
        <f>IF(N280="sníž. přenesená",J280,0)</f>
        <v>0</v>
      </c>
      <c r="BI280" s="227">
        <f>IF(N280="nulová",J280,0)</f>
        <v>0</v>
      </c>
      <c r="BJ280" s="17" t="s">
        <v>89</v>
      </c>
      <c r="BK280" s="227">
        <f>ROUND(I280*H280,2)</f>
        <v>0</v>
      </c>
      <c r="BL280" s="17" t="s">
        <v>270</v>
      </c>
      <c r="BM280" s="226" t="s">
        <v>852</v>
      </c>
    </row>
    <row r="281" s="2" customFormat="1" ht="16.5" customHeight="1">
      <c r="A281" s="39"/>
      <c r="B281" s="40"/>
      <c r="C281" s="228" t="s">
        <v>853</v>
      </c>
      <c r="D281" s="228" t="s">
        <v>266</v>
      </c>
      <c r="E281" s="229" t="s">
        <v>854</v>
      </c>
      <c r="F281" s="230" t="s">
        <v>855</v>
      </c>
      <c r="G281" s="231" t="s">
        <v>220</v>
      </c>
      <c r="H281" s="232">
        <v>1</v>
      </c>
      <c r="I281" s="233"/>
      <c r="J281" s="234">
        <f>ROUND(I281*H281,2)</f>
        <v>0</v>
      </c>
      <c r="K281" s="230" t="s">
        <v>199</v>
      </c>
      <c r="L281" s="235"/>
      <c r="M281" s="236" t="s">
        <v>44</v>
      </c>
      <c r="N281" s="237" t="s">
        <v>53</v>
      </c>
      <c r="O281" s="85"/>
      <c r="P281" s="224">
        <f>O281*H281</f>
        <v>0</v>
      </c>
      <c r="Q281" s="224">
        <v>0</v>
      </c>
      <c r="R281" s="224">
        <f>Q281*H281</f>
        <v>0</v>
      </c>
      <c r="S281" s="224">
        <v>0</v>
      </c>
      <c r="T281" s="225">
        <f>S281*H281</f>
        <v>0</v>
      </c>
      <c r="U281" s="39"/>
      <c r="V281" s="39"/>
      <c r="W281" s="39"/>
      <c r="X281" s="39"/>
      <c r="Y281" s="39"/>
      <c r="Z281" s="39"/>
      <c r="AA281" s="39"/>
      <c r="AB281" s="39"/>
      <c r="AC281" s="39"/>
      <c r="AD281" s="39"/>
      <c r="AE281" s="39"/>
      <c r="AR281" s="226" t="s">
        <v>275</v>
      </c>
      <c r="AT281" s="226" t="s">
        <v>266</v>
      </c>
      <c r="AU281" s="226" t="s">
        <v>91</v>
      </c>
      <c r="AY281" s="17" t="s">
        <v>192</v>
      </c>
      <c r="BE281" s="227">
        <f>IF(N281="základní",J281,0)</f>
        <v>0</v>
      </c>
      <c r="BF281" s="227">
        <f>IF(N281="snížená",J281,0)</f>
        <v>0</v>
      </c>
      <c r="BG281" s="227">
        <f>IF(N281="zákl. přenesená",J281,0)</f>
        <v>0</v>
      </c>
      <c r="BH281" s="227">
        <f>IF(N281="sníž. přenesená",J281,0)</f>
        <v>0</v>
      </c>
      <c r="BI281" s="227">
        <f>IF(N281="nulová",J281,0)</f>
        <v>0</v>
      </c>
      <c r="BJ281" s="17" t="s">
        <v>89</v>
      </c>
      <c r="BK281" s="227">
        <f>ROUND(I281*H281,2)</f>
        <v>0</v>
      </c>
      <c r="BL281" s="17" t="s">
        <v>275</v>
      </c>
      <c r="BM281" s="226" t="s">
        <v>856</v>
      </c>
    </row>
    <row r="282" s="2" customFormat="1" ht="16.5" customHeight="1">
      <c r="A282" s="39"/>
      <c r="B282" s="40"/>
      <c r="C282" s="228" t="s">
        <v>857</v>
      </c>
      <c r="D282" s="228" t="s">
        <v>266</v>
      </c>
      <c r="E282" s="229" t="s">
        <v>858</v>
      </c>
      <c r="F282" s="230" t="s">
        <v>859</v>
      </c>
      <c r="G282" s="231" t="s">
        <v>220</v>
      </c>
      <c r="H282" s="232">
        <v>1</v>
      </c>
      <c r="I282" s="233"/>
      <c r="J282" s="234">
        <f>ROUND(I282*H282,2)</f>
        <v>0</v>
      </c>
      <c r="K282" s="230" t="s">
        <v>199</v>
      </c>
      <c r="L282" s="235"/>
      <c r="M282" s="236" t="s">
        <v>44</v>
      </c>
      <c r="N282" s="237" t="s">
        <v>53</v>
      </c>
      <c r="O282" s="85"/>
      <c r="P282" s="224">
        <f>O282*H282</f>
        <v>0</v>
      </c>
      <c r="Q282" s="224">
        <v>0</v>
      </c>
      <c r="R282" s="224">
        <f>Q282*H282</f>
        <v>0</v>
      </c>
      <c r="S282" s="224">
        <v>0</v>
      </c>
      <c r="T282" s="225">
        <f>S282*H282</f>
        <v>0</v>
      </c>
      <c r="U282" s="39"/>
      <c r="V282" s="39"/>
      <c r="W282" s="39"/>
      <c r="X282" s="39"/>
      <c r="Y282" s="39"/>
      <c r="Z282" s="39"/>
      <c r="AA282" s="39"/>
      <c r="AB282" s="39"/>
      <c r="AC282" s="39"/>
      <c r="AD282" s="39"/>
      <c r="AE282" s="39"/>
      <c r="AR282" s="226" t="s">
        <v>275</v>
      </c>
      <c r="AT282" s="226" t="s">
        <v>266</v>
      </c>
      <c r="AU282" s="226" t="s">
        <v>91</v>
      </c>
      <c r="AY282" s="17" t="s">
        <v>192</v>
      </c>
      <c r="BE282" s="227">
        <f>IF(N282="základní",J282,0)</f>
        <v>0</v>
      </c>
      <c r="BF282" s="227">
        <f>IF(N282="snížená",J282,0)</f>
        <v>0</v>
      </c>
      <c r="BG282" s="227">
        <f>IF(N282="zákl. přenesená",J282,0)</f>
        <v>0</v>
      </c>
      <c r="BH282" s="227">
        <f>IF(N282="sníž. přenesená",J282,0)</f>
        <v>0</v>
      </c>
      <c r="BI282" s="227">
        <f>IF(N282="nulová",J282,0)</f>
        <v>0</v>
      </c>
      <c r="BJ282" s="17" t="s">
        <v>89</v>
      </c>
      <c r="BK282" s="227">
        <f>ROUND(I282*H282,2)</f>
        <v>0</v>
      </c>
      <c r="BL282" s="17" t="s">
        <v>275</v>
      </c>
      <c r="BM282" s="226" t="s">
        <v>860</v>
      </c>
    </row>
    <row r="283" s="2" customFormat="1" ht="16.5" customHeight="1">
      <c r="A283" s="39"/>
      <c r="B283" s="40"/>
      <c r="C283" s="228" t="s">
        <v>861</v>
      </c>
      <c r="D283" s="228" t="s">
        <v>266</v>
      </c>
      <c r="E283" s="229" t="s">
        <v>862</v>
      </c>
      <c r="F283" s="230" t="s">
        <v>863</v>
      </c>
      <c r="G283" s="231" t="s">
        <v>220</v>
      </c>
      <c r="H283" s="232">
        <v>3</v>
      </c>
      <c r="I283" s="233"/>
      <c r="J283" s="234">
        <f>ROUND(I283*H283,2)</f>
        <v>0</v>
      </c>
      <c r="K283" s="230" t="s">
        <v>199</v>
      </c>
      <c r="L283" s="235"/>
      <c r="M283" s="236" t="s">
        <v>44</v>
      </c>
      <c r="N283" s="237" t="s">
        <v>53</v>
      </c>
      <c r="O283" s="85"/>
      <c r="P283" s="224">
        <f>O283*H283</f>
        <v>0</v>
      </c>
      <c r="Q283" s="224">
        <v>0</v>
      </c>
      <c r="R283" s="224">
        <f>Q283*H283</f>
        <v>0</v>
      </c>
      <c r="S283" s="224">
        <v>0</v>
      </c>
      <c r="T283" s="225">
        <f>S283*H283</f>
        <v>0</v>
      </c>
      <c r="U283" s="39"/>
      <c r="V283" s="39"/>
      <c r="W283" s="39"/>
      <c r="X283" s="39"/>
      <c r="Y283" s="39"/>
      <c r="Z283" s="39"/>
      <c r="AA283" s="39"/>
      <c r="AB283" s="39"/>
      <c r="AC283" s="39"/>
      <c r="AD283" s="39"/>
      <c r="AE283" s="39"/>
      <c r="AR283" s="226" t="s">
        <v>269</v>
      </c>
      <c r="AT283" s="226" t="s">
        <v>266</v>
      </c>
      <c r="AU283" s="226" t="s">
        <v>91</v>
      </c>
      <c r="AY283" s="17" t="s">
        <v>192</v>
      </c>
      <c r="BE283" s="227">
        <f>IF(N283="základní",J283,0)</f>
        <v>0</v>
      </c>
      <c r="BF283" s="227">
        <f>IF(N283="snížená",J283,0)</f>
        <v>0</v>
      </c>
      <c r="BG283" s="227">
        <f>IF(N283="zákl. přenesená",J283,0)</f>
        <v>0</v>
      </c>
      <c r="BH283" s="227">
        <f>IF(N283="sníž. přenesená",J283,0)</f>
        <v>0</v>
      </c>
      <c r="BI283" s="227">
        <f>IF(N283="nulová",J283,0)</f>
        <v>0</v>
      </c>
      <c r="BJ283" s="17" t="s">
        <v>89</v>
      </c>
      <c r="BK283" s="227">
        <f>ROUND(I283*H283,2)</f>
        <v>0</v>
      </c>
      <c r="BL283" s="17" t="s">
        <v>270</v>
      </c>
      <c r="BM283" s="226" t="s">
        <v>864</v>
      </c>
    </row>
    <row r="284" s="2" customFormat="1" ht="16.5" customHeight="1">
      <c r="A284" s="39"/>
      <c r="B284" s="40"/>
      <c r="C284" s="228" t="s">
        <v>865</v>
      </c>
      <c r="D284" s="228" t="s">
        <v>266</v>
      </c>
      <c r="E284" s="229" t="s">
        <v>866</v>
      </c>
      <c r="F284" s="230" t="s">
        <v>867</v>
      </c>
      <c r="G284" s="231" t="s">
        <v>220</v>
      </c>
      <c r="H284" s="232">
        <v>1</v>
      </c>
      <c r="I284" s="233"/>
      <c r="J284" s="234">
        <f>ROUND(I284*H284,2)</f>
        <v>0</v>
      </c>
      <c r="K284" s="230" t="s">
        <v>199</v>
      </c>
      <c r="L284" s="235"/>
      <c r="M284" s="236" t="s">
        <v>44</v>
      </c>
      <c r="N284" s="237" t="s">
        <v>53</v>
      </c>
      <c r="O284" s="85"/>
      <c r="P284" s="224">
        <f>O284*H284</f>
        <v>0</v>
      </c>
      <c r="Q284" s="224">
        <v>0</v>
      </c>
      <c r="R284" s="224">
        <f>Q284*H284</f>
        <v>0</v>
      </c>
      <c r="S284" s="224">
        <v>0</v>
      </c>
      <c r="T284" s="225">
        <f>S284*H284</f>
        <v>0</v>
      </c>
      <c r="U284" s="39"/>
      <c r="V284" s="39"/>
      <c r="W284" s="39"/>
      <c r="X284" s="39"/>
      <c r="Y284" s="39"/>
      <c r="Z284" s="39"/>
      <c r="AA284" s="39"/>
      <c r="AB284" s="39"/>
      <c r="AC284" s="39"/>
      <c r="AD284" s="39"/>
      <c r="AE284" s="39"/>
      <c r="AR284" s="226" t="s">
        <v>275</v>
      </c>
      <c r="AT284" s="226" t="s">
        <v>266</v>
      </c>
      <c r="AU284" s="226" t="s">
        <v>91</v>
      </c>
      <c r="AY284" s="17" t="s">
        <v>192</v>
      </c>
      <c r="BE284" s="227">
        <f>IF(N284="základní",J284,0)</f>
        <v>0</v>
      </c>
      <c r="BF284" s="227">
        <f>IF(N284="snížená",J284,0)</f>
        <v>0</v>
      </c>
      <c r="BG284" s="227">
        <f>IF(N284="zákl. přenesená",J284,0)</f>
        <v>0</v>
      </c>
      <c r="BH284" s="227">
        <f>IF(N284="sníž. přenesená",J284,0)</f>
        <v>0</v>
      </c>
      <c r="BI284" s="227">
        <f>IF(N284="nulová",J284,0)</f>
        <v>0</v>
      </c>
      <c r="BJ284" s="17" t="s">
        <v>89</v>
      </c>
      <c r="BK284" s="227">
        <f>ROUND(I284*H284,2)</f>
        <v>0</v>
      </c>
      <c r="BL284" s="17" t="s">
        <v>275</v>
      </c>
      <c r="BM284" s="226" t="s">
        <v>868</v>
      </c>
    </row>
    <row r="285" s="2" customFormat="1" ht="37.8" customHeight="1">
      <c r="A285" s="39"/>
      <c r="B285" s="40"/>
      <c r="C285" s="215" t="s">
        <v>869</v>
      </c>
      <c r="D285" s="215" t="s">
        <v>195</v>
      </c>
      <c r="E285" s="216" t="s">
        <v>870</v>
      </c>
      <c r="F285" s="217" t="s">
        <v>871</v>
      </c>
      <c r="G285" s="218" t="s">
        <v>220</v>
      </c>
      <c r="H285" s="219">
        <v>1</v>
      </c>
      <c r="I285" s="220"/>
      <c r="J285" s="221">
        <f>ROUND(I285*H285,2)</f>
        <v>0</v>
      </c>
      <c r="K285" s="217" t="s">
        <v>199</v>
      </c>
      <c r="L285" s="45"/>
      <c r="M285" s="222" t="s">
        <v>44</v>
      </c>
      <c r="N285" s="223" t="s">
        <v>53</v>
      </c>
      <c r="O285" s="85"/>
      <c r="P285" s="224">
        <f>O285*H285</f>
        <v>0</v>
      </c>
      <c r="Q285" s="224">
        <v>0</v>
      </c>
      <c r="R285" s="224">
        <f>Q285*H285</f>
        <v>0</v>
      </c>
      <c r="S285" s="224">
        <v>0</v>
      </c>
      <c r="T285" s="225">
        <f>S285*H285</f>
        <v>0</v>
      </c>
      <c r="U285" s="39"/>
      <c r="V285" s="39"/>
      <c r="W285" s="39"/>
      <c r="X285" s="39"/>
      <c r="Y285" s="39"/>
      <c r="Z285" s="39"/>
      <c r="AA285" s="39"/>
      <c r="AB285" s="39"/>
      <c r="AC285" s="39"/>
      <c r="AD285" s="39"/>
      <c r="AE285" s="39"/>
      <c r="AR285" s="226" t="s">
        <v>200</v>
      </c>
      <c r="AT285" s="226" t="s">
        <v>195</v>
      </c>
      <c r="AU285" s="226" t="s">
        <v>91</v>
      </c>
      <c r="AY285" s="17" t="s">
        <v>192</v>
      </c>
      <c r="BE285" s="227">
        <f>IF(N285="základní",J285,0)</f>
        <v>0</v>
      </c>
      <c r="BF285" s="227">
        <f>IF(N285="snížená",J285,0)</f>
        <v>0</v>
      </c>
      <c r="BG285" s="227">
        <f>IF(N285="zákl. přenesená",J285,0)</f>
        <v>0</v>
      </c>
      <c r="BH285" s="227">
        <f>IF(N285="sníž. přenesená",J285,0)</f>
        <v>0</v>
      </c>
      <c r="BI285" s="227">
        <f>IF(N285="nulová",J285,0)</f>
        <v>0</v>
      </c>
      <c r="BJ285" s="17" t="s">
        <v>89</v>
      </c>
      <c r="BK285" s="227">
        <f>ROUND(I285*H285,2)</f>
        <v>0</v>
      </c>
      <c r="BL285" s="17" t="s">
        <v>200</v>
      </c>
      <c r="BM285" s="226" t="s">
        <v>872</v>
      </c>
    </row>
    <row r="286" s="2" customFormat="1" ht="37.8" customHeight="1">
      <c r="A286" s="39"/>
      <c r="B286" s="40"/>
      <c r="C286" s="215" t="s">
        <v>873</v>
      </c>
      <c r="D286" s="215" t="s">
        <v>195</v>
      </c>
      <c r="E286" s="216" t="s">
        <v>874</v>
      </c>
      <c r="F286" s="217" t="s">
        <v>875</v>
      </c>
      <c r="G286" s="218" t="s">
        <v>220</v>
      </c>
      <c r="H286" s="219">
        <v>1</v>
      </c>
      <c r="I286" s="220"/>
      <c r="J286" s="221">
        <f>ROUND(I286*H286,2)</f>
        <v>0</v>
      </c>
      <c r="K286" s="217" t="s">
        <v>199</v>
      </c>
      <c r="L286" s="45"/>
      <c r="M286" s="222" t="s">
        <v>44</v>
      </c>
      <c r="N286" s="223" t="s">
        <v>53</v>
      </c>
      <c r="O286" s="85"/>
      <c r="P286" s="224">
        <f>O286*H286</f>
        <v>0</v>
      </c>
      <c r="Q286" s="224">
        <v>0</v>
      </c>
      <c r="R286" s="224">
        <f>Q286*H286</f>
        <v>0</v>
      </c>
      <c r="S286" s="224">
        <v>0</v>
      </c>
      <c r="T286" s="225">
        <f>S286*H286</f>
        <v>0</v>
      </c>
      <c r="U286" s="39"/>
      <c r="V286" s="39"/>
      <c r="W286" s="39"/>
      <c r="X286" s="39"/>
      <c r="Y286" s="39"/>
      <c r="Z286" s="39"/>
      <c r="AA286" s="39"/>
      <c r="AB286" s="39"/>
      <c r="AC286" s="39"/>
      <c r="AD286" s="39"/>
      <c r="AE286" s="39"/>
      <c r="AR286" s="226" t="s">
        <v>200</v>
      </c>
      <c r="AT286" s="226" t="s">
        <v>195</v>
      </c>
      <c r="AU286" s="226" t="s">
        <v>91</v>
      </c>
      <c r="AY286" s="17" t="s">
        <v>192</v>
      </c>
      <c r="BE286" s="227">
        <f>IF(N286="základní",J286,0)</f>
        <v>0</v>
      </c>
      <c r="BF286" s="227">
        <f>IF(N286="snížená",J286,0)</f>
        <v>0</v>
      </c>
      <c r="BG286" s="227">
        <f>IF(N286="zákl. přenesená",J286,0)</f>
        <v>0</v>
      </c>
      <c r="BH286" s="227">
        <f>IF(N286="sníž. přenesená",J286,0)</f>
        <v>0</v>
      </c>
      <c r="BI286" s="227">
        <f>IF(N286="nulová",J286,0)</f>
        <v>0</v>
      </c>
      <c r="BJ286" s="17" t="s">
        <v>89</v>
      </c>
      <c r="BK286" s="227">
        <f>ROUND(I286*H286,2)</f>
        <v>0</v>
      </c>
      <c r="BL286" s="17" t="s">
        <v>200</v>
      </c>
      <c r="BM286" s="226" t="s">
        <v>876</v>
      </c>
    </row>
    <row r="287" s="2" customFormat="1" ht="44.25" customHeight="1">
      <c r="A287" s="39"/>
      <c r="B287" s="40"/>
      <c r="C287" s="215" t="s">
        <v>877</v>
      </c>
      <c r="D287" s="215" t="s">
        <v>195</v>
      </c>
      <c r="E287" s="216" t="s">
        <v>878</v>
      </c>
      <c r="F287" s="217" t="s">
        <v>879</v>
      </c>
      <c r="G287" s="218" t="s">
        <v>220</v>
      </c>
      <c r="H287" s="219">
        <v>1</v>
      </c>
      <c r="I287" s="220"/>
      <c r="J287" s="221">
        <f>ROUND(I287*H287,2)</f>
        <v>0</v>
      </c>
      <c r="K287" s="217" t="s">
        <v>199</v>
      </c>
      <c r="L287" s="45"/>
      <c r="M287" s="222" t="s">
        <v>44</v>
      </c>
      <c r="N287" s="223" t="s">
        <v>53</v>
      </c>
      <c r="O287" s="85"/>
      <c r="P287" s="224">
        <f>O287*H287</f>
        <v>0</v>
      </c>
      <c r="Q287" s="224">
        <v>0</v>
      </c>
      <c r="R287" s="224">
        <f>Q287*H287</f>
        <v>0</v>
      </c>
      <c r="S287" s="224">
        <v>0</v>
      </c>
      <c r="T287" s="225">
        <f>S287*H287</f>
        <v>0</v>
      </c>
      <c r="U287" s="39"/>
      <c r="V287" s="39"/>
      <c r="W287" s="39"/>
      <c r="X287" s="39"/>
      <c r="Y287" s="39"/>
      <c r="Z287" s="39"/>
      <c r="AA287" s="39"/>
      <c r="AB287" s="39"/>
      <c r="AC287" s="39"/>
      <c r="AD287" s="39"/>
      <c r="AE287" s="39"/>
      <c r="AR287" s="226" t="s">
        <v>200</v>
      </c>
      <c r="AT287" s="226" t="s">
        <v>195</v>
      </c>
      <c r="AU287" s="226" t="s">
        <v>91</v>
      </c>
      <c r="AY287" s="17" t="s">
        <v>192</v>
      </c>
      <c r="BE287" s="227">
        <f>IF(N287="základní",J287,0)</f>
        <v>0</v>
      </c>
      <c r="BF287" s="227">
        <f>IF(N287="snížená",J287,0)</f>
        <v>0</v>
      </c>
      <c r="BG287" s="227">
        <f>IF(N287="zákl. přenesená",J287,0)</f>
        <v>0</v>
      </c>
      <c r="BH287" s="227">
        <f>IF(N287="sníž. přenesená",J287,0)</f>
        <v>0</v>
      </c>
      <c r="BI287" s="227">
        <f>IF(N287="nulová",J287,0)</f>
        <v>0</v>
      </c>
      <c r="BJ287" s="17" t="s">
        <v>89</v>
      </c>
      <c r="BK287" s="227">
        <f>ROUND(I287*H287,2)</f>
        <v>0</v>
      </c>
      <c r="BL287" s="17" t="s">
        <v>200</v>
      </c>
      <c r="BM287" s="226" t="s">
        <v>880</v>
      </c>
    </row>
    <row r="288" s="12" customFormat="1" ht="25.92" customHeight="1">
      <c r="A288" s="12"/>
      <c r="B288" s="199"/>
      <c r="C288" s="200"/>
      <c r="D288" s="201" t="s">
        <v>81</v>
      </c>
      <c r="E288" s="202" t="s">
        <v>881</v>
      </c>
      <c r="F288" s="202" t="s">
        <v>882</v>
      </c>
      <c r="G288" s="200"/>
      <c r="H288" s="200"/>
      <c r="I288" s="203"/>
      <c r="J288" s="204">
        <f>BK288</f>
        <v>0</v>
      </c>
      <c r="K288" s="200"/>
      <c r="L288" s="205"/>
      <c r="M288" s="206"/>
      <c r="N288" s="207"/>
      <c r="O288" s="207"/>
      <c r="P288" s="208">
        <f>SUM(P289:P308)</f>
        <v>0</v>
      </c>
      <c r="Q288" s="207"/>
      <c r="R288" s="208">
        <f>SUM(R289:R308)</f>
        <v>0</v>
      </c>
      <c r="S288" s="207"/>
      <c r="T288" s="209">
        <f>SUM(T289:T308)</f>
        <v>0</v>
      </c>
      <c r="U288" s="12"/>
      <c r="V288" s="12"/>
      <c r="W288" s="12"/>
      <c r="X288" s="12"/>
      <c r="Y288" s="12"/>
      <c r="Z288" s="12"/>
      <c r="AA288" s="12"/>
      <c r="AB288" s="12"/>
      <c r="AC288" s="12"/>
      <c r="AD288" s="12"/>
      <c r="AE288" s="12"/>
      <c r="AR288" s="210" t="s">
        <v>91</v>
      </c>
      <c r="AT288" s="211" t="s">
        <v>81</v>
      </c>
      <c r="AU288" s="211" t="s">
        <v>82</v>
      </c>
      <c r="AY288" s="210" t="s">
        <v>192</v>
      </c>
      <c r="BK288" s="212">
        <f>SUM(BK289:BK308)</f>
        <v>0</v>
      </c>
    </row>
    <row r="289" s="2" customFormat="1" ht="16.5" customHeight="1">
      <c r="A289" s="39"/>
      <c r="B289" s="40"/>
      <c r="C289" s="215" t="s">
        <v>883</v>
      </c>
      <c r="D289" s="215" t="s">
        <v>195</v>
      </c>
      <c r="E289" s="216" t="s">
        <v>884</v>
      </c>
      <c r="F289" s="217" t="s">
        <v>885</v>
      </c>
      <c r="G289" s="218" t="s">
        <v>220</v>
      </c>
      <c r="H289" s="219">
        <v>2</v>
      </c>
      <c r="I289" s="220"/>
      <c r="J289" s="221">
        <f>ROUND(I289*H289,2)</f>
        <v>0</v>
      </c>
      <c r="K289" s="217" t="s">
        <v>44</v>
      </c>
      <c r="L289" s="45"/>
      <c r="M289" s="222" t="s">
        <v>44</v>
      </c>
      <c r="N289" s="223" t="s">
        <v>53</v>
      </c>
      <c r="O289" s="85"/>
      <c r="P289" s="224">
        <f>O289*H289</f>
        <v>0</v>
      </c>
      <c r="Q289" s="224">
        <v>0</v>
      </c>
      <c r="R289" s="224">
        <f>Q289*H289</f>
        <v>0</v>
      </c>
      <c r="S289" s="224">
        <v>0</v>
      </c>
      <c r="T289" s="225">
        <f>S289*H289</f>
        <v>0</v>
      </c>
      <c r="U289" s="39"/>
      <c r="V289" s="39"/>
      <c r="W289" s="39"/>
      <c r="X289" s="39"/>
      <c r="Y289" s="39"/>
      <c r="Z289" s="39"/>
      <c r="AA289" s="39"/>
      <c r="AB289" s="39"/>
      <c r="AC289" s="39"/>
      <c r="AD289" s="39"/>
      <c r="AE289" s="39"/>
      <c r="AR289" s="226" t="s">
        <v>89</v>
      </c>
      <c r="AT289" s="226" t="s">
        <v>195</v>
      </c>
      <c r="AU289" s="226" t="s">
        <v>89</v>
      </c>
      <c r="AY289" s="17" t="s">
        <v>192</v>
      </c>
      <c r="BE289" s="227">
        <f>IF(N289="základní",J289,0)</f>
        <v>0</v>
      </c>
      <c r="BF289" s="227">
        <f>IF(N289="snížená",J289,0)</f>
        <v>0</v>
      </c>
      <c r="BG289" s="227">
        <f>IF(N289="zákl. přenesená",J289,0)</f>
        <v>0</v>
      </c>
      <c r="BH289" s="227">
        <f>IF(N289="sníž. přenesená",J289,0)</f>
        <v>0</v>
      </c>
      <c r="BI289" s="227">
        <f>IF(N289="nulová",J289,0)</f>
        <v>0</v>
      </c>
      <c r="BJ289" s="17" t="s">
        <v>89</v>
      </c>
      <c r="BK289" s="227">
        <f>ROUND(I289*H289,2)</f>
        <v>0</v>
      </c>
      <c r="BL289" s="17" t="s">
        <v>89</v>
      </c>
      <c r="BM289" s="226" t="s">
        <v>886</v>
      </c>
    </row>
    <row r="290" s="2" customFormat="1" ht="24.15" customHeight="1">
      <c r="A290" s="39"/>
      <c r="B290" s="40"/>
      <c r="C290" s="215" t="s">
        <v>887</v>
      </c>
      <c r="D290" s="215" t="s">
        <v>195</v>
      </c>
      <c r="E290" s="216" t="s">
        <v>888</v>
      </c>
      <c r="F290" s="217" t="s">
        <v>889</v>
      </c>
      <c r="G290" s="218" t="s">
        <v>220</v>
      </c>
      <c r="H290" s="219">
        <v>2</v>
      </c>
      <c r="I290" s="220"/>
      <c r="J290" s="221">
        <f>ROUND(I290*H290,2)</f>
        <v>0</v>
      </c>
      <c r="K290" s="217" t="s">
        <v>199</v>
      </c>
      <c r="L290" s="45"/>
      <c r="M290" s="222" t="s">
        <v>44</v>
      </c>
      <c r="N290" s="223" t="s">
        <v>53</v>
      </c>
      <c r="O290" s="85"/>
      <c r="P290" s="224">
        <f>O290*H290</f>
        <v>0</v>
      </c>
      <c r="Q290" s="224">
        <v>0</v>
      </c>
      <c r="R290" s="224">
        <f>Q290*H290</f>
        <v>0</v>
      </c>
      <c r="S290" s="224">
        <v>0</v>
      </c>
      <c r="T290" s="225">
        <f>S290*H290</f>
        <v>0</v>
      </c>
      <c r="U290" s="39"/>
      <c r="V290" s="39"/>
      <c r="W290" s="39"/>
      <c r="X290" s="39"/>
      <c r="Y290" s="39"/>
      <c r="Z290" s="39"/>
      <c r="AA290" s="39"/>
      <c r="AB290" s="39"/>
      <c r="AC290" s="39"/>
      <c r="AD290" s="39"/>
      <c r="AE290" s="39"/>
      <c r="AR290" s="226" t="s">
        <v>89</v>
      </c>
      <c r="AT290" s="226" t="s">
        <v>195</v>
      </c>
      <c r="AU290" s="226" t="s">
        <v>89</v>
      </c>
      <c r="AY290" s="17" t="s">
        <v>192</v>
      </c>
      <c r="BE290" s="227">
        <f>IF(N290="základní",J290,0)</f>
        <v>0</v>
      </c>
      <c r="BF290" s="227">
        <f>IF(N290="snížená",J290,0)</f>
        <v>0</v>
      </c>
      <c r="BG290" s="227">
        <f>IF(N290="zákl. přenesená",J290,0)</f>
        <v>0</v>
      </c>
      <c r="BH290" s="227">
        <f>IF(N290="sníž. přenesená",J290,0)</f>
        <v>0</v>
      </c>
      <c r="BI290" s="227">
        <f>IF(N290="nulová",J290,0)</f>
        <v>0</v>
      </c>
      <c r="BJ290" s="17" t="s">
        <v>89</v>
      </c>
      <c r="BK290" s="227">
        <f>ROUND(I290*H290,2)</f>
        <v>0</v>
      </c>
      <c r="BL290" s="17" t="s">
        <v>89</v>
      </c>
      <c r="BM290" s="226" t="s">
        <v>890</v>
      </c>
    </row>
    <row r="291" s="2" customFormat="1" ht="24.15" customHeight="1">
      <c r="A291" s="39"/>
      <c r="B291" s="40"/>
      <c r="C291" s="215" t="s">
        <v>891</v>
      </c>
      <c r="D291" s="215" t="s">
        <v>195</v>
      </c>
      <c r="E291" s="216" t="s">
        <v>892</v>
      </c>
      <c r="F291" s="217" t="s">
        <v>893</v>
      </c>
      <c r="G291" s="218" t="s">
        <v>220</v>
      </c>
      <c r="H291" s="219">
        <v>2</v>
      </c>
      <c r="I291" s="220"/>
      <c r="J291" s="221">
        <f>ROUND(I291*H291,2)</f>
        <v>0</v>
      </c>
      <c r="K291" s="217" t="s">
        <v>199</v>
      </c>
      <c r="L291" s="45"/>
      <c r="M291" s="222" t="s">
        <v>44</v>
      </c>
      <c r="N291" s="223" t="s">
        <v>53</v>
      </c>
      <c r="O291" s="85"/>
      <c r="P291" s="224">
        <f>O291*H291</f>
        <v>0</v>
      </c>
      <c r="Q291" s="224">
        <v>0</v>
      </c>
      <c r="R291" s="224">
        <f>Q291*H291</f>
        <v>0</v>
      </c>
      <c r="S291" s="224">
        <v>0</v>
      </c>
      <c r="T291" s="225">
        <f>S291*H291</f>
        <v>0</v>
      </c>
      <c r="U291" s="39"/>
      <c r="V291" s="39"/>
      <c r="W291" s="39"/>
      <c r="X291" s="39"/>
      <c r="Y291" s="39"/>
      <c r="Z291" s="39"/>
      <c r="AA291" s="39"/>
      <c r="AB291" s="39"/>
      <c r="AC291" s="39"/>
      <c r="AD291" s="39"/>
      <c r="AE291" s="39"/>
      <c r="AR291" s="226" t="s">
        <v>89</v>
      </c>
      <c r="AT291" s="226" t="s">
        <v>195</v>
      </c>
      <c r="AU291" s="226" t="s">
        <v>89</v>
      </c>
      <c r="AY291" s="17" t="s">
        <v>192</v>
      </c>
      <c r="BE291" s="227">
        <f>IF(N291="základní",J291,0)</f>
        <v>0</v>
      </c>
      <c r="BF291" s="227">
        <f>IF(N291="snížená",J291,0)</f>
        <v>0</v>
      </c>
      <c r="BG291" s="227">
        <f>IF(N291="zákl. přenesená",J291,0)</f>
        <v>0</v>
      </c>
      <c r="BH291" s="227">
        <f>IF(N291="sníž. přenesená",J291,0)</f>
        <v>0</v>
      </c>
      <c r="BI291" s="227">
        <f>IF(N291="nulová",J291,0)</f>
        <v>0</v>
      </c>
      <c r="BJ291" s="17" t="s">
        <v>89</v>
      </c>
      <c r="BK291" s="227">
        <f>ROUND(I291*H291,2)</f>
        <v>0</v>
      </c>
      <c r="BL291" s="17" t="s">
        <v>89</v>
      </c>
      <c r="BM291" s="226" t="s">
        <v>894</v>
      </c>
    </row>
    <row r="292" s="2" customFormat="1" ht="24.15" customHeight="1">
      <c r="A292" s="39"/>
      <c r="B292" s="40"/>
      <c r="C292" s="215" t="s">
        <v>895</v>
      </c>
      <c r="D292" s="215" t="s">
        <v>195</v>
      </c>
      <c r="E292" s="216" t="s">
        <v>896</v>
      </c>
      <c r="F292" s="217" t="s">
        <v>897</v>
      </c>
      <c r="G292" s="218" t="s">
        <v>220</v>
      </c>
      <c r="H292" s="219">
        <v>4</v>
      </c>
      <c r="I292" s="220"/>
      <c r="J292" s="221">
        <f>ROUND(I292*H292,2)</f>
        <v>0</v>
      </c>
      <c r="K292" s="217" t="s">
        <v>199</v>
      </c>
      <c r="L292" s="45"/>
      <c r="M292" s="222" t="s">
        <v>44</v>
      </c>
      <c r="N292" s="223" t="s">
        <v>53</v>
      </c>
      <c r="O292" s="85"/>
      <c r="P292" s="224">
        <f>O292*H292</f>
        <v>0</v>
      </c>
      <c r="Q292" s="224">
        <v>0</v>
      </c>
      <c r="R292" s="224">
        <f>Q292*H292</f>
        <v>0</v>
      </c>
      <c r="S292" s="224">
        <v>0</v>
      </c>
      <c r="T292" s="225">
        <f>S292*H292</f>
        <v>0</v>
      </c>
      <c r="U292" s="39"/>
      <c r="V292" s="39"/>
      <c r="W292" s="39"/>
      <c r="X292" s="39"/>
      <c r="Y292" s="39"/>
      <c r="Z292" s="39"/>
      <c r="AA292" s="39"/>
      <c r="AB292" s="39"/>
      <c r="AC292" s="39"/>
      <c r="AD292" s="39"/>
      <c r="AE292" s="39"/>
      <c r="AR292" s="226" t="s">
        <v>89</v>
      </c>
      <c r="AT292" s="226" t="s">
        <v>195</v>
      </c>
      <c r="AU292" s="226" t="s">
        <v>89</v>
      </c>
      <c r="AY292" s="17" t="s">
        <v>192</v>
      </c>
      <c r="BE292" s="227">
        <f>IF(N292="základní",J292,0)</f>
        <v>0</v>
      </c>
      <c r="BF292" s="227">
        <f>IF(N292="snížená",J292,0)</f>
        <v>0</v>
      </c>
      <c r="BG292" s="227">
        <f>IF(N292="zákl. přenesená",J292,0)</f>
        <v>0</v>
      </c>
      <c r="BH292" s="227">
        <f>IF(N292="sníž. přenesená",J292,0)</f>
        <v>0</v>
      </c>
      <c r="BI292" s="227">
        <f>IF(N292="nulová",J292,0)</f>
        <v>0</v>
      </c>
      <c r="BJ292" s="17" t="s">
        <v>89</v>
      </c>
      <c r="BK292" s="227">
        <f>ROUND(I292*H292,2)</f>
        <v>0</v>
      </c>
      <c r="BL292" s="17" t="s">
        <v>89</v>
      </c>
      <c r="BM292" s="226" t="s">
        <v>898</v>
      </c>
    </row>
    <row r="293" s="2" customFormat="1" ht="21.75" customHeight="1">
      <c r="A293" s="39"/>
      <c r="B293" s="40"/>
      <c r="C293" s="215" t="s">
        <v>899</v>
      </c>
      <c r="D293" s="215" t="s">
        <v>195</v>
      </c>
      <c r="E293" s="216" t="s">
        <v>900</v>
      </c>
      <c r="F293" s="217" t="s">
        <v>901</v>
      </c>
      <c r="G293" s="218" t="s">
        <v>220</v>
      </c>
      <c r="H293" s="219">
        <v>2</v>
      </c>
      <c r="I293" s="220"/>
      <c r="J293" s="221">
        <f>ROUND(I293*H293,2)</f>
        <v>0</v>
      </c>
      <c r="K293" s="217" t="s">
        <v>199</v>
      </c>
      <c r="L293" s="45"/>
      <c r="M293" s="222" t="s">
        <v>44</v>
      </c>
      <c r="N293" s="223" t="s">
        <v>53</v>
      </c>
      <c r="O293" s="85"/>
      <c r="P293" s="224">
        <f>O293*H293</f>
        <v>0</v>
      </c>
      <c r="Q293" s="224">
        <v>0</v>
      </c>
      <c r="R293" s="224">
        <f>Q293*H293</f>
        <v>0</v>
      </c>
      <c r="S293" s="224">
        <v>0</v>
      </c>
      <c r="T293" s="225">
        <f>S293*H293</f>
        <v>0</v>
      </c>
      <c r="U293" s="39"/>
      <c r="V293" s="39"/>
      <c r="W293" s="39"/>
      <c r="X293" s="39"/>
      <c r="Y293" s="39"/>
      <c r="Z293" s="39"/>
      <c r="AA293" s="39"/>
      <c r="AB293" s="39"/>
      <c r="AC293" s="39"/>
      <c r="AD293" s="39"/>
      <c r="AE293" s="39"/>
      <c r="AR293" s="226" t="s">
        <v>89</v>
      </c>
      <c r="AT293" s="226" t="s">
        <v>195</v>
      </c>
      <c r="AU293" s="226" t="s">
        <v>89</v>
      </c>
      <c r="AY293" s="17" t="s">
        <v>192</v>
      </c>
      <c r="BE293" s="227">
        <f>IF(N293="základní",J293,0)</f>
        <v>0</v>
      </c>
      <c r="BF293" s="227">
        <f>IF(N293="snížená",J293,0)</f>
        <v>0</v>
      </c>
      <c r="BG293" s="227">
        <f>IF(N293="zákl. přenesená",J293,0)</f>
        <v>0</v>
      </c>
      <c r="BH293" s="227">
        <f>IF(N293="sníž. přenesená",J293,0)</f>
        <v>0</v>
      </c>
      <c r="BI293" s="227">
        <f>IF(N293="nulová",J293,0)</f>
        <v>0</v>
      </c>
      <c r="BJ293" s="17" t="s">
        <v>89</v>
      </c>
      <c r="BK293" s="227">
        <f>ROUND(I293*H293,2)</f>
        <v>0</v>
      </c>
      <c r="BL293" s="17" t="s">
        <v>89</v>
      </c>
      <c r="BM293" s="226" t="s">
        <v>902</v>
      </c>
    </row>
    <row r="294" s="2" customFormat="1" ht="16.5" customHeight="1">
      <c r="A294" s="39"/>
      <c r="B294" s="40"/>
      <c r="C294" s="215" t="s">
        <v>903</v>
      </c>
      <c r="D294" s="215" t="s">
        <v>195</v>
      </c>
      <c r="E294" s="216" t="s">
        <v>904</v>
      </c>
      <c r="F294" s="217" t="s">
        <v>905</v>
      </c>
      <c r="G294" s="218" t="s">
        <v>220</v>
      </c>
      <c r="H294" s="219">
        <v>4</v>
      </c>
      <c r="I294" s="220"/>
      <c r="J294" s="221">
        <f>ROUND(I294*H294,2)</f>
        <v>0</v>
      </c>
      <c r="K294" s="217" t="s">
        <v>44</v>
      </c>
      <c r="L294" s="45"/>
      <c r="M294" s="222" t="s">
        <v>44</v>
      </c>
      <c r="N294" s="223" t="s">
        <v>53</v>
      </c>
      <c r="O294" s="85"/>
      <c r="P294" s="224">
        <f>O294*H294</f>
        <v>0</v>
      </c>
      <c r="Q294" s="224">
        <v>0</v>
      </c>
      <c r="R294" s="224">
        <f>Q294*H294</f>
        <v>0</v>
      </c>
      <c r="S294" s="224">
        <v>0</v>
      </c>
      <c r="T294" s="225">
        <f>S294*H294</f>
        <v>0</v>
      </c>
      <c r="U294" s="39"/>
      <c r="V294" s="39"/>
      <c r="W294" s="39"/>
      <c r="X294" s="39"/>
      <c r="Y294" s="39"/>
      <c r="Z294" s="39"/>
      <c r="AA294" s="39"/>
      <c r="AB294" s="39"/>
      <c r="AC294" s="39"/>
      <c r="AD294" s="39"/>
      <c r="AE294" s="39"/>
      <c r="AR294" s="226" t="s">
        <v>89</v>
      </c>
      <c r="AT294" s="226" t="s">
        <v>195</v>
      </c>
      <c r="AU294" s="226" t="s">
        <v>89</v>
      </c>
      <c r="AY294" s="17" t="s">
        <v>192</v>
      </c>
      <c r="BE294" s="227">
        <f>IF(N294="základní",J294,0)</f>
        <v>0</v>
      </c>
      <c r="BF294" s="227">
        <f>IF(N294="snížená",J294,0)</f>
        <v>0</v>
      </c>
      <c r="BG294" s="227">
        <f>IF(N294="zákl. přenesená",J294,0)</f>
        <v>0</v>
      </c>
      <c r="BH294" s="227">
        <f>IF(N294="sníž. přenesená",J294,0)</f>
        <v>0</v>
      </c>
      <c r="BI294" s="227">
        <f>IF(N294="nulová",J294,0)</f>
        <v>0</v>
      </c>
      <c r="BJ294" s="17" t="s">
        <v>89</v>
      </c>
      <c r="BK294" s="227">
        <f>ROUND(I294*H294,2)</f>
        <v>0</v>
      </c>
      <c r="BL294" s="17" t="s">
        <v>89</v>
      </c>
      <c r="BM294" s="226" t="s">
        <v>906</v>
      </c>
    </row>
    <row r="295" s="2" customFormat="1" ht="16.5" customHeight="1">
      <c r="A295" s="39"/>
      <c r="B295" s="40"/>
      <c r="C295" s="215" t="s">
        <v>907</v>
      </c>
      <c r="D295" s="215" t="s">
        <v>195</v>
      </c>
      <c r="E295" s="216" t="s">
        <v>908</v>
      </c>
      <c r="F295" s="217" t="s">
        <v>909</v>
      </c>
      <c r="G295" s="218" t="s">
        <v>220</v>
      </c>
      <c r="H295" s="219">
        <v>6</v>
      </c>
      <c r="I295" s="220"/>
      <c r="J295" s="221">
        <f>ROUND(I295*H295,2)</f>
        <v>0</v>
      </c>
      <c r="K295" s="217" t="s">
        <v>44</v>
      </c>
      <c r="L295" s="45"/>
      <c r="M295" s="222" t="s">
        <v>44</v>
      </c>
      <c r="N295" s="223" t="s">
        <v>53</v>
      </c>
      <c r="O295" s="85"/>
      <c r="P295" s="224">
        <f>O295*H295</f>
        <v>0</v>
      </c>
      <c r="Q295" s="224">
        <v>0</v>
      </c>
      <c r="R295" s="224">
        <f>Q295*H295</f>
        <v>0</v>
      </c>
      <c r="S295" s="224">
        <v>0</v>
      </c>
      <c r="T295" s="225">
        <f>S295*H295</f>
        <v>0</v>
      </c>
      <c r="U295" s="39"/>
      <c r="V295" s="39"/>
      <c r="W295" s="39"/>
      <c r="X295" s="39"/>
      <c r="Y295" s="39"/>
      <c r="Z295" s="39"/>
      <c r="AA295" s="39"/>
      <c r="AB295" s="39"/>
      <c r="AC295" s="39"/>
      <c r="AD295" s="39"/>
      <c r="AE295" s="39"/>
      <c r="AR295" s="226" t="s">
        <v>89</v>
      </c>
      <c r="AT295" s="226" t="s">
        <v>195</v>
      </c>
      <c r="AU295" s="226" t="s">
        <v>89</v>
      </c>
      <c r="AY295" s="17" t="s">
        <v>192</v>
      </c>
      <c r="BE295" s="227">
        <f>IF(N295="základní",J295,0)</f>
        <v>0</v>
      </c>
      <c r="BF295" s="227">
        <f>IF(N295="snížená",J295,0)</f>
        <v>0</v>
      </c>
      <c r="BG295" s="227">
        <f>IF(N295="zákl. přenesená",J295,0)</f>
        <v>0</v>
      </c>
      <c r="BH295" s="227">
        <f>IF(N295="sníž. přenesená",J295,0)</f>
        <v>0</v>
      </c>
      <c r="BI295" s="227">
        <f>IF(N295="nulová",J295,0)</f>
        <v>0</v>
      </c>
      <c r="BJ295" s="17" t="s">
        <v>89</v>
      </c>
      <c r="BK295" s="227">
        <f>ROUND(I295*H295,2)</f>
        <v>0</v>
      </c>
      <c r="BL295" s="17" t="s">
        <v>89</v>
      </c>
      <c r="BM295" s="226" t="s">
        <v>910</v>
      </c>
    </row>
    <row r="296" s="2" customFormat="1" ht="24.15" customHeight="1">
      <c r="A296" s="39"/>
      <c r="B296" s="40"/>
      <c r="C296" s="215" t="s">
        <v>911</v>
      </c>
      <c r="D296" s="215" t="s">
        <v>195</v>
      </c>
      <c r="E296" s="216" t="s">
        <v>912</v>
      </c>
      <c r="F296" s="217" t="s">
        <v>913</v>
      </c>
      <c r="G296" s="218" t="s">
        <v>220</v>
      </c>
      <c r="H296" s="219">
        <v>2</v>
      </c>
      <c r="I296" s="220"/>
      <c r="J296" s="221">
        <f>ROUND(I296*H296,2)</f>
        <v>0</v>
      </c>
      <c r="K296" s="217" t="s">
        <v>199</v>
      </c>
      <c r="L296" s="45"/>
      <c r="M296" s="222" t="s">
        <v>44</v>
      </c>
      <c r="N296" s="223" t="s">
        <v>53</v>
      </c>
      <c r="O296" s="85"/>
      <c r="P296" s="224">
        <f>O296*H296</f>
        <v>0</v>
      </c>
      <c r="Q296" s="224">
        <v>0</v>
      </c>
      <c r="R296" s="224">
        <f>Q296*H296</f>
        <v>0</v>
      </c>
      <c r="S296" s="224">
        <v>0</v>
      </c>
      <c r="T296" s="225">
        <f>S296*H296</f>
        <v>0</v>
      </c>
      <c r="U296" s="39"/>
      <c r="V296" s="39"/>
      <c r="W296" s="39"/>
      <c r="X296" s="39"/>
      <c r="Y296" s="39"/>
      <c r="Z296" s="39"/>
      <c r="AA296" s="39"/>
      <c r="AB296" s="39"/>
      <c r="AC296" s="39"/>
      <c r="AD296" s="39"/>
      <c r="AE296" s="39"/>
      <c r="AR296" s="226" t="s">
        <v>89</v>
      </c>
      <c r="AT296" s="226" t="s">
        <v>195</v>
      </c>
      <c r="AU296" s="226" t="s">
        <v>89</v>
      </c>
      <c r="AY296" s="17" t="s">
        <v>192</v>
      </c>
      <c r="BE296" s="227">
        <f>IF(N296="základní",J296,0)</f>
        <v>0</v>
      </c>
      <c r="BF296" s="227">
        <f>IF(N296="snížená",J296,0)</f>
        <v>0</v>
      </c>
      <c r="BG296" s="227">
        <f>IF(N296="zákl. přenesená",J296,0)</f>
        <v>0</v>
      </c>
      <c r="BH296" s="227">
        <f>IF(N296="sníž. přenesená",J296,0)</f>
        <v>0</v>
      </c>
      <c r="BI296" s="227">
        <f>IF(N296="nulová",J296,0)</f>
        <v>0</v>
      </c>
      <c r="BJ296" s="17" t="s">
        <v>89</v>
      </c>
      <c r="BK296" s="227">
        <f>ROUND(I296*H296,2)</f>
        <v>0</v>
      </c>
      <c r="BL296" s="17" t="s">
        <v>89</v>
      </c>
      <c r="BM296" s="226" t="s">
        <v>914</v>
      </c>
    </row>
    <row r="297" s="2" customFormat="1">
      <c r="A297" s="39"/>
      <c r="B297" s="40"/>
      <c r="C297" s="41"/>
      <c r="D297" s="238" t="s">
        <v>478</v>
      </c>
      <c r="E297" s="41"/>
      <c r="F297" s="239" t="s">
        <v>915</v>
      </c>
      <c r="G297" s="41"/>
      <c r="H297" s="41"/>
      <c r="I297" s="240"/>
      <c r="J297" s="41"/>
      <c r="K297" s="41"/>
      <c r="L297" s="45"/>
      <c r="M297" s="241"/>
      <c r="N297" s="242"/>
      <c r="O297" s="85"/>
      <c r="P297" s="85"/>
      <c r="Q297" s="85"/>
      <c r="R297" s="85"/>
      <c r="S297" s="85"/>
      <c r="T297" s="86"/>
      <c r="U297" s="39"/>
      <c r="V297" s="39"/>
      <c r="W297" s="39"/>
      <c r="X297" s="39"/>
      <c r="Y297" s="39"/>
      <c r="Z297" s="39"/>
      <c r="AA297" s="39"/>
      <c r="AB297" s="39"/>
      <c r="AC297" s="39"/>
      <c r="AD297" s="39"/>
      <c r="AE297" s="39"/>
      <c r="AT297" s="17" t="s">
        <v>478</v>
      </c>
      <c r="AU297" s="17" t="s">
        <v>89</v>
      </c>
    </row>
    <row r="298" s="2" customFormat="1" ht="16.5" customHeight="1">
      <c r="A298" s="39"/>
      <c r="B298" s="40"/>
      <c r="C298" s="215" t="s">
        <v>916</v>
      </c>
      <c r="D298" s="215" t="s">
        <v>195</v>
      </c>
      <c r="E298" s="216" t="s">
        <v>917</v>
      </c>
      <c r="F298" s="217" t="s">
        <v>918</v>
      </c>
      <c r="G298" s="218" t="s">
        <v>220</v>
      </c>
      <c r="H298" s="219">
        <v>14</v>
      </c>
      <c r="I298" s="220"/>
      <c r="J298" s="221">
        <f>ROUND(I298*H298,2)</f>
        <v>0</v>
      </c>
      <c r="K298" s="217" t="s">
        <v>199</v>
      </c>
      <c r="L298" s="45"/>
      <c r="M298" s="222" t="s">
        <v>44</v>
      </c>
      <c r="N298" s="223" t="s">
        <v>53</v>
      </c>
      <c r="O298" s="85"/>
      <c r="P298" s="224">
        <f>O298*H298</f>
        <v>0</v>
      </c>
      <c r="Q298" s="224">
        <v>0</v>
      </c>
      <c r="R298" s="224">
        <f>Q298*H298</f>
        <v>0</v>
      </c>
      <c r="S298" s="224">
        <v>0</v>
      </c>
      <c r="T298" s="225">
        <f>S298*H298</f>
        <v>0</v>
      </c>
      <c r="U298" s="39"/>
      <c r="V298" s="39"/>
      <c r="W298" s="39"/>
      <c r="X298" s="39"/>
      <c r="Y298" s="39"/>
      <c r="Z298" s="39"/>
      <c r="AA298" s="39"/>
      <c r="AB298" s="39"/>
      <c r="AC298" s="39"/>
      <c r="AD298" s="39"/>
      <c r="AE298" s="39"/>
      <c r="AR298" s="226" t="s">
        <v>89</v>
      </c>
      <c r="AT298" s="226" t="s">
        <v>195</v>
      </c>
      <c r="AU298" s="226" t="s">
        <v>89</v>
      </c>
      <c r="AY298" s="17" t="s">
        <v>192</v>
      </c>
      <c r="BE298" s="227">
        <f>IF(N298="základní",J298,0)</f>
        <v>0</v>
      </c>
      <c r="BF298" s="227">
        <f>IF(N298="snížená",J298,0)</f>
        <v>0</v>
      </c>
      <c r="BG298" s="227">
        <f>IF(N298="zákl. přenesená",J298,0)</f>
        <v>0</v>
      </c>
      <c r="BH298" s="227">
        <f>IF(N298="sníž. přenesená",J298,0)</f>
        <v>0</v>
      </c>
      <c r="BI298" s="227">
        <f>IF(N298="nulová",J298,0)</f>
        <v>0</v>
      </c>
      <c r="BJ298" s="17" t="s">
        <v>89</v>
      </c>
      <c r="BK298" s="227">
        <f>ROUND(I298*H298,2)</f>
        <v>0</v>
      </c>
      <c r="BL298" s="17" t="s">
        <v>89</v>
      </c>
      <c r="BM298" s="226" t="s">
        <v>919</v>
      </c>
    </row>
    <row r="299" s="2" customFormat="1" ht="16.5" customHeight="1">
      <c r="A299" s="39"/>
      <c r="B299" s="40"/>
      <c r="C299" s="215" t="s">
        <v>920</v>
      </c>
      <c r="D299" s="215" t="s">
        <v>195</v>
      </c>
      <c r="E299" s="216" t="s">
        <v>921</v>
      </c>
      <c r="F299" s="217" t="s">
        <v>922</v>
      </c>
      <c r="G299" s="218" t="s">
        <v>220</v>
      </c>
      <c r="H299" s="219">
        <v>5</v>
      </c>
      <c r="I299" s="220"/>
      <c r="J299" s="221">
        <f>ROUND(I299*H299,2)</f>
        <v>0</v>
      </c>
      <c r="K299" s="217" t="s">
        <v>199</v>
      </c>
      <c r="L299" s="45"/>
      <c r="M299" s="222" t="s">
        <v>44</v>
      </c>
      <c r="N299" s="223" t="s">
        <v>53</v>
      </c>
      <c r="O299" s="85"/>
      <c r="P299" s="224">
        <f>O299*H299</f>
        <v>0</v>
      </c>
      <c r="Q299" s="224">
        <v>0</v>
      </c>
      <c r="R299" s="224">
        <f>Q299*H299</f>
        <v>0</v>
      </c>
      <c r="S299" s="224">
        <v>0</v>
      </c>
      <c r="T299" s="225">
        <f>S299*H299</f>
        <v>0</v>
      </c>
      <c r="U299" s="39"/>
      <c r="V299" s="39"/>
      <c r="W299" s="39"/>
      <c r="X299" s="39"/>
      <c r="Y299" s="39"/>
      <c r="Z299" s="39"/>
      <c r="AA299" s="39"/>
      <c r="AB299" s="39"/>
      <c r="AC299" s="39"/>
      <c r="AD299" s="39"/>
      <c r="AE299" s="39"/>
      <c r="AR299" s="226" t="s">
        <v>89</v>
      </c>
      <c r="AT299" s="226" t="s">
        <v>195</v>
      </c>
      <c r="AU299" s="226" t="s">
        <v>89</v>
      </c>
      <c r="AY299" s="17" t="s">
        <v>192</v>
      </c>
      <c r="BE299" s="227">
        <f>IF(N299="základní",J299,0)</f>
        <v>0</v>
      </c>
      <c r="BF299" s="227">
        <f>IF(N299="snížená",J299,0)</f>
        <v>0</v>
      </c>
      <c r="BG299" s="227">
        <f>IF(N299="zákl. přenesená",J299,0)</f>
        <v>0</v>
      </c>
      <c r="BH299" s="227">
        <f>IF(N299="sníž. přenesená",J299,0)</f>
        <v>0</v>
      </c>
      <c r="BI299" s="227">
        <f>IF(N299="nulová",J299,0)</f>
        <v>0</v>
      </c>
      <c r="BJ299" s="17" t="s">
        <v>89</v>
      </c>
      <c r="BK299" s="227">
        <f>ROUND(I299*H299,2)</f>
        <v>0</v>
      </c>
      <c r="BL299" s="17" t="s">
        <v>89</v>
      </c>
      <c r="BM299" s="226" t="s">
        <v>923</v>
      </c>
    </row>
    <row r="300" s="2" customFormat="1" ht="16.5" customHeight="1">
      <c r="A300" s="39"/>
      <c r="B300" s="40"/>
      <c r="C300" s="215" t="s">
        <v>924</v>
      </c>
      <c r="D300" s="215" t="s">
        <v>195</v>
      </c>
      <c r="E300" s="216" t="s">
        <v>925</v>
      </c>
      <c r="F300" s="217" t="s">
        <v>926</v>
      </c>
      <c r="G300" s="218" t="s">
        <v>220</v>
      </c>
      <c r="H300" s="219">
        <v>2</v>
      </c>
      <c r="I300" s="220"/>
      <c r="J300" s="221">
        <f>ROUND(I300*H300,2)</f>
        <v>0</v>
      </c>
      <c r="K300" s="217" t="s">
        <v>199</v>
      </c>
      <c r="L300" s="45"/>
      <c r="M300" s="222" t="s">
        <v>44</v>
      </c>
      <c r="N300" s="223" t="s">
        <v>53</v>
      </c>
      <c r="O300" s="85"/>
      <c r="P300" s="224">
        <f>O300*H300</f>
        <v>0</v>
      </c>
      <c r="Q300" s="224">
        <v>0</v>
      </c>
      <c r="R300" s="224">
        <f>Q300*H300</f>
        <v>0</v>
      </c>
      <c r="S300" s="224">
        <v>0</v>
      </c>
      <c r="T300" s="225">
        <f>S300*H300</f>
        <v>0</v>
      </c>
      <c r="U300" s="39"/>
      <c r="V300" s="39"/>
      <c r="W300" s="39"/>
      <c r="X300" s="39"/>
      <c r="Y300" s="39"/>
      <c r="Z300" s="39"/>
      <c r="AA300" s="39"/>
      <c r="AB300" s="39"/>
      <c r="AC300" s="39"/>
      <c r="AD300" s="39"/>
      <c r="AE300" s="39"/>
      <c r="AR300" s="226" t="s">
        <v>89</v>
      </c>
      <c r="AT300" s="226" t="s">
        <v>195</v>
      </c>
      <c r="AU300" s="226" t="s">
        <v>89</v>
      </c>
      <c r="AY300" s="17" t="s">
        <v>192</v>
      </c>
      <c r="BE300" s="227">
        <f>IF(N300="základní",J300,0)</f>
        <v>0</v>
      </c>
      <c r="BF300" s="227">
        <f>IF(N300="snížená",J300,0)</f>
        <v>0</v>
      </c>
      <c r="BG300" s="227">
        <f>IF(N300="zákl. přenesená",J300,0)</f>
        <v>0</v>
      </c>
      <c r="BH300" s="227">
        <f>IF(N300="sníž. přenesená",J300,0)</f>
        <v>0</v>
      </c>
      <c r="BI300" s="227">
        <f>IF(N300="nulová",J300,0)</f>
        <v>0</v>
      </c>
      <c r="BJ300" s="17" t="s">
        <v>89</v>
      </c>
      <c r="BK300" s="227">
        <f>ROUND(I300*H300,2)</f>
        <v>0</v>
      </c>
      <c r="BL300" s="17" t="s">
        <v>89</v>
      </c>
      <c r="BM300" s="226" t="s">
        <v>927</v>
      </c>
    </row>
    <row r="301" s="2" customFormat="1" ht="16.5" customHeight="1">
      <c r="A301" s="39"/>
      <c r="B301" s="40"/>
      <c r="C301" s="215" t="s">
        <v>928</v>
      </c>
      <c r="D301" s="215" t="s">
        <v>195</v>
      </c>
      <c r="E301" s="216" t="s">
        <v>929</v>
      </c>
      <c r="F301" s="217" t="s">
        <v>930</v>
      </c>
      <c r="G301" s="218" t="s">
        <v>220</v>
      </c>
      <c r="H301" s="219">
        <v>2</v>
      </c>
      <c r="I301" s="220"/>
      <c r="J301" s="221">
        <f>ROUND(I301*H301,2)</f>
        <v>0</v>
      </c>
      <c r="K301" s="217" t="s">
        <v>199</v>
      </c>
      <c r="L301" s="45"/>
      <c r="M301" s="222" t="s">
        <v>44</v>
      </c>
      <c r="N301" s="223" t="s">
        <v>53</v>
      </c>
      <c r="O301" s="85"/>
      <c r="P301" s="224">
        <f>O301*H301</f>
        <v>0</v>
      </c>
      <c r="Q301" s="224">
        <v>0</v>
      </c>
      <c r="R301" s="224">
        <f>Q301*H301</f>
        <v>0</v>
      </c>
      <c r="S301" s="224">
        <v>0</v>
      </c>
      <c r="T301" s="225">
        <f>S301*H301</f>
        <v>0</v>
      </c>
      <c r="U301" s="39"/>
      <c r="V301" s="39"/>
      <c r="W301" s="39"/>
      <c r="X301" s="39"/>
      <c r="Y301" s="39"/>
      <c r="Z301" s="39"/>
      <c r="AA301" s="39"/>
      <c r="AB301" s="39"/>
      <c r="AC301" s="39"/>
      <c r="AD301" s="39"/>
      <c r="AE301" s="39"/>
      <c r="AR301" s="226" t="s">
        <v>89</v>
      </c>
      <c r="AT301" s="226" t="s">
        <v>195</v>
      </c>
      <c r="AU301" s="226" t="s">
        <v>89</v>
      </c>
      <c r="AY301" s="17" t="s">
        <v>192</v>
      </c>
      <c r="BE301" s="227">
        <f>IF(N301="základní",J301,0)</f>
        <v>0</v>
      </c>
      <c r="BF301" s="227">
        <f>IF(N301="snížená",J301,0)</f>
        <v>0</v>
      </c>
      <c r="BG301" s="227">
        <f>IF(N301="zákl. přenesená",J301,0)</f>
        <v>0</v>
      </c>
      <c r="BH301" s="227">
        <f>IF(N301="sníž. přenesená",J301,0)</f>
        <v>0</v>
      </c>
      <c r="BI301" s="227">
        <f>IF(N301="nulová",J301,0)</f>
        <v>0</v>
      </c>
      <c r="BJ301" s="17" t="s">
        <v>89</v>
      </c>
      <c r="BK301" s="227">
        <f>ROUND(I301*H301,2)</f>
        <v>0</v>
      </c>
      <c r="BL301" s="17" t="s">
        <v>89</v>
      </c>
      <c r="BM301" s="226" t="s">
        <v>931</v>
      </c>
    </row>
    <row r="302" s="2" customFormat="1" ht="16.5" customHeight="1">
      <c r="A302" s="39"/>
      <c r="B302" s="40"/>
      <c r="C302" s="215" t="s">
        <v>932</v>
      </c>
      <c r="D302" s="215" t="s">
        <v>195</v>
      </c>
      <c r="E302" s="216" t="s">
        <v>933</v>
      </c>
      <c r="F302" s="217" t="s">
        <v>934</v>
      </c>
      <c r="G302" s="218" t="s">
        <v>220</v>
      </c>
      <c r="H302" s="219">
        <v>3</v>
      </c>
      <c r="I302" s="220"/>
      <c r="J302" s="221">
        <f>ROUND(I302*H302,2)</f>
        <v>0</v>
      </c>
      <c r="K302" s="217" t="s">
        <v>199</v>
      </c>
      <c r="L302" s="45"/>
      <c r="M302" s="222" t="s">
        <v>44</v>
      </c>
      <c r="N302" s="223" t="s">
        <v>53</v>
      </c>
      <c r="O302" s="85"/>
      <c r="P302" s="224">
        <f>O302*H302</f>
        <v>0</v>
      </c>
      <c r="Q302" s="224">
        <v>0</v>
      </c>
      <c r="R302" s="224">
        <f>Q302*H302</f>
        <v>0</v>
      </c>
      <c r="S302" s="224">
        <v>0</v>
      </c>
      <c r="T302" s="225">
        <f>S302*H302</f>
        <v>0</v>
      </c>
      <c r="U302" s="39"/>
      <c r="V302" s="39"/>
      <c r="W302" s="39"/>
      <c r="X302" s="39"/>
      <c r="Y302" s="39"/>
      <c r="Z302" s="39"/>
      <c r="AA302" s="39"/>
      <c r="AB302" s="39"/>
      <c r="AC302" s="39"/>
      <c r="AD302" s="39"/>
      <c r="AE302" s="39"/>
      <c r="AR302" s="226" t="s">
        <v>89</v>
      </c>
      <c r="AT302" s="226" t="s">
        <v>195</v>
      </c>
      <c r="AU302" s="226" t="s">
        <v>89</v>
      </c>
      <c r="AY302" s="17" t="s">
        <v>192</v>
      </c>
      <c r="BE302" s="227">
        <f>IF(N302="základní",J302,0)</f>
        <v>0</v>
      </c>
      <c r="BF302" s="227">
        <f>IF(N302="snížená",J302,0)</f>
        <v>0</v>
      </c>
      <c r="BG302" s="227">
        <f>IF(N302="zákl. přenesená",J302,0)</f>
        <v>0</v>
      </c>
      <c r="BH302" s="227">
        <f>IF(N302="sníž. přenesená",J302,0)</f>
        <v>0</v>
      </c>
      <c r="BI302" s="227">
        <f>IF(N302="nulová",J302,0)</f>
        <v>0</v>
      </c>
      <c r="BJ302" s="17" t="s">
        <v>89</v>
      </c>
      <c r="BK302" s="227">
        <f>ROUND(I302*H302,2)</f>
        <v>0</v>
      </c>
      <c r="BL302" s="17" t="s">
        <v>89</v>
      </c>
      <c r="BM302" s="226" t="s">
        <v>935</v>
      </c>
    </row>
    <row r="303" s="2" customFormat="1" ht="16.5" customHeight="1">
      <c r="A303" s="39"/>
      <c r="B303" s="40"/>
      <c r="C303" s="215" t="s">
        <v>936</v>
      </c>
      <c r="D303" s="215" t="s">
        <v>195</v>
      </c>
      <c r="E303" s="216" t="s">
        <v>937</v>
      </c>
      <c r="F303" s="217" t="s">
        <v>938</v>
      </c>
      <c r="G303" s="218" t="s">
        <v>220</v>
      </c>
      <c r="H303" s="219">
        <v>1</v>
      </c>
      <c r="I303" s="220"/>
      <c r="J303" s="221">
        <f>ROUND(I303*H303,2)</f>
        <v>0</v>
      </c>
      <c r="K303" s="217" t="s">
        <v>199</v>
      </c>
      <c r="L303" s="45"/>
      <c r="M303" s="222" t="s">
        <v>44</v>
      </c>
      <c r="N303" s="223" t="s">
        <v>53</v>
      </c>
      <c r="O303" s="85"/>
      <c r="P303" s="224">
        <f>O303*H303</f>
        <v>0</v>
      </c>
      <c r="Q303" s="224">
        <v>0</v>
      </c>
      <c r="R303" s="224">
        <f>Q303*H303</f>
        <v>0</v>
      </c>
      <c r="S303" s="224">
        <v>0</v>
      </c>
      <c r="T303" s="225">
        <f>S303*H303</f>
        <v>0</v>
      </c>
      <c r="U303" s="39"/>
      <c r="V303" s="39"/>
      <c r="W303" s="39"/>
      <c r="X303" s="39"/>
      <c r="Y303" s="39"/>
      <c r="Z303" s="39"/>
      <c r="AA303" s="39"/>
      <c r="AB303" s="39"/>
      <c r="AC303" s="39"/>
      <c r="AD303" s="39"/>
      <c r="AE303" s="39"/>
      <c r="AR303" s="226" t="s">
        <v>89</v>
      </c>
      <c r="AT303" s="226" t="s">
        <v>195</v>
      </c>
      <c r="AU303" s="226" t="s">
        <v>89</v>
      </c>
      <c r="AY303" s="17" t="s">
        <v>192</v>
      </c>
      <c r="BE303" s="227">
        <f>IF(N303="základní",J303,0)</f>
        <v>0</v>
      </c>
      <c r="BF303" s="227">
        <f>IF(N303="snížená",J303,0)</f>
        <v>0</v>
      </c>
      <c r="BG303" s="227">
        <f>IF(N303="zákl. přenesená",J303,0)</f>
        <v>0</v>
      </c>
      <c r="BH303" s="227">
        <f>IF(N303="sníž. přenesená",J303,0)</f>
        <v>0</v>
      </c>
      <c r="BI303" s="227">
        <f>IF(N303="nulová",J303,0)</f>
        <v>0</v>
      </c>
      <c r="BJ303" s="17" t="s">
        <v>89</v>
      </c>
      <c r="BK303" s="227">
        <f>ROUND(I303*H303,2)</f>
        <v>0</v>
      </c>
      <c r="BL303" s="17" t="s">
        <v>89</v>
      </c>
      <c r="BM303" s="226" t="s">
        <v>939</v>
      </c>
    </row>
    <row r="304" s="2" customFormat="1" ht="21.75" customHeight="1">
      <c r="A304" s="39"/>
      <c r="B304" s="40"/>
      <c r="C304" s="215" t="s">
        <v>940</v>
      </c>
      <c r="D304" s="215" t="s">
        <v>195</v>
      </c>
      <c r="E304" s="216" t="s">
        <v>941</v>
      </c>
      <c r="F304" s="217" t="s">
        <v>942</v>
      </c>
      <c r="G304" s="218" t="s">
        <v>220</v>
      </c>
      <c r="H304" s="219">
        <v>500</v>
      </c>
      <c r="I304" s="220"/>
      <c r="J304" s="221">
        <f>ROUND(I304*H304,2)</f>
        <v>0</v>
      </c>
      <c r="K304" s="217" t="s">
        <v>199</v>
      </c>
      <c r="L304" s="45"/>
      <c r="M304" s="222" t="s">
        <v>44</v>
      </c>
      <c r="N304" s="223" t="s">
        <v>53</v>
      </c>
      <c r="O304" s="85"/>
      <c r="P304" s="224">
        <f>O304*H304</f>
        <v>0</v>
      </c>
      <c r="Q304" s="224">
        <v>0</v>
      </c>
      <c r="R304" s="224">
        <f>Q304*H304</f>
        <v>0</v>
      </c>
      <c r="S304" s="224">
        <v>0</v>
      </c>
      <c r="T304" s="225">
        <f>S304*H304</f>
        <v>0</v>
      </c>
      <c r="U304" s="39"/>
      <c r="V304" s="39"/>
      <c r="W304" s="39"/>
      <c r="X304" s="39"/>
      <c r="Y304" s="39"/>
      <c r="Z304" s="39"/>
      <c r="AA304" s="39"/>
      <c r="AB304" s="39"/>
      <c r="AC304" s="39"/>
      <c r="AD304" s="39"/>
      <c r="AE304" s="39"/>
      <c r="AR304" s="226" t="s">
        <v>89</v>
      </c>
      <c r="AT304" s="226" t="s">
        <v>195</v>
      </c>
      <c r="AU304" s="226" t="s">
        <v>89</v>
      </c>
      <c r="AY304" s="17" t="s">
        <v>192</v>
      </c>
      <c r="BE304" s="227">
        <f>IF(N304="základní",J304,0)</f>
        <v>0</v>
      </c>
      <c r="BF304" s="227">
        <f>IF(N304="snížená",J304,0)</f>
        <v>0</v>
      </c>
      <c r="BG304" s="227">
        <f>IF(N304="zákl. přenesená",J304,0)</f>
        <v>0</v>
      </c>
      <c r="BH304" s="227">
        <f>IF(N304="sníž. přenesená",J304,0)</f>
        <v>0</v>
      </c>
      <c r="BI304" s="227">
        <f>IF(N304="nulová",J304,0)</f>
        <v>0</v>
      </c>
      <c r="BJ304" s="17" t="s">
        <v>89</v>
      </c>
      <c r="BK304" s="227">
        <f>ROUND(I304*H304,2)</f>
        <v>0</v>
      </c>
      <c r="BL304" s="17" t="s">
        <v>89</v>
      </c>
      <c r="BM304" s="226" t="s">
        <v>943</v>
      </c>
    </row>
    <row r="305" s="2" customFormat="1" ht="16.5" customHeight="1">
      <c r="A305" s="39"/>
      <c r="B305" s="40"/>
      <c r="C305" s="215" t="s">
        <v>944</v>
      </c>
      <c r="D305" s="215" t="s">
        <v>195</v>
      </c>
      <c r="E305" s="216" t="s">
        <v>945</v>
      </c>
      <c r="F305" s="217" t="s">
        <v>946</v>
      </c>
      <c r="G305" s="218" t="s">
        <v>220</v>
      </c>
      <c r="H305" s="219">
        <v>8</v>
      </c>
      <c r="I305" s="220"/>
      <c r="J305" s="221">
        <f>ROUND(I305*H305,2)</f>
        <v>0</v>
      </c>
      <c r="K305" s="217" t="s">
        <v>199</v>
      </c>
      <c r="L305" s="45"/>
      <c r="M305" s="222" t="s">
        <v>44</v>
      </c>
      <c r="N305" s="223" t="s">
        <v>53</v>
      </c>
      <c r="O305" s="85"/>
      <c r="P305" s="224">
        <f>O305*H305</f>
        <v>0</v>
      </c>
      <c r="Q305" s="224">
        <v>0</v>
      </c>
      <c r="R305" s="224">
        <f>Q305*H305</f>
        <v>0</v>
      </c>
      <c r="S305" s="224">
        <v>0</v>
      </c>
      <c r="T305" s="225">
        <f>S305*H305</f>
        <v>0</v>
      </c>
      <c r="U305" s="39"/>
      <c r="V305" s="39"/>
      <c r="W305" s="39"/>
      <c r="X305" s="39"/>
      <c r="Y305" s="39"/>
      <c r="Z305" s="39"/>
      <c r="AA305" s="39"/>
      <c r="AB305" s="39"/>
      <c r="AC305" s="39"/>
      <c r="AD305" s="39"/>
      <c r="AE305" s="39"/>
      <c r="AR305" s="226" t="s">
        <v>89</v>
      </c>
      <c r="AT305" s="226" t="s">
        <v>195</v>
      </c>
      <c r="AU305" s="226" t="s">
        <v>89</v>
      </c>
      <c r="AY305" s="17" t="s">
        <v>192</v>
      </c>
      <c r="BE305" s="227">
        <f>IF(N305="základní",J305,0)</f>
        <v>0</v>
      </c>
      <c r="BF305" s="227">
        <f>IF(N305="snížená",J305,0)</f>
        <v>0</v>
      </c>
      <c r="BG305" s="227">
        <f>IF(N305="zákl. přenesená",J305,0)</f>
        <v>0</v>
      </c>
      <c r="BH305" s="227">
        <f>IF(N305="sníž. přenesená",J305,0)</f>
        <v>0</v>
      </c>
      <c r="BI305" s="227">
        <f>IF(N305="nulová",J305,0)</f>
        <v>0</v>
      </c>
      <c r="BJ305" s="17" t="s">
        <v>89</v>
      </c>
      <c r="BK305" s="227">
        <f>ROUND(I305*H305,2)</f>
        <v>0</v>
      </c>
      <c r="BL305" s="17" t="s">
        <v>89</v>
      </c>
      <c r="BM305" s="226" t="s">
        <v>947</v>
      </c>
    </row>
    <row r="306" s="2" customFormat="1" ht="21.75" customHeight="1">
      <c r="A306" s="39"/>
      <c r="B306" s="40"/>
      <c r="C306" s="215" t="s">
        <v>948</v>
      </c>
      <c r="D306" s="215" t="s">
        <v>195</v>
      </c>
      <c r="E306" s="216" t="s">
        <v>949</v>
      </c>
      <c r="F306" s="217" t="s">
        <v>950</v>
      </c>
      <c r="G306" s="218" t="s">
        <v>220</v>
      </c>
      <c r="H306" s="219">
        <v>2</v>
      </c>
      <c r="I306" s="220"/>
      <c r="J306" s="221">
        <f>ROUND(I306*H306,2)</f>
        <v>0</v>
      </c>
      <c r="K306" s="217" t="s">
        <v>199</v>
      </c>
      <c r="L306" s="45"/>
      <c r="M306" s="222" t="s">
        <v>44</v>
      </c>
      <c r="N306" s="223" t="s">
        <v>53</v>
      </c>
      <c r="O306" s="85"/>
      <c r="P306" s="224">
        <f>O306*H306</f>
        <v>0</v>
      </c>
      <c r="Q306" s="224">
        <v>0</v>
      </c>
      <c r="R306" s="224">
        <f>Q306*H306</f>
        <v>0</v>
      </c>
      <c r="S306" s="224">
        <v>0</v>
      </c>
      <c r="T306" s="225">
        <f>S306*H306</f>
        <v>0</v>
      </c>
      <c r="U306" s="39"/>
      <c r="V306" s="39"/>
      <c r="W306" s="39"/>
      <c r="X306" s="39"/>
      <c r="Y306" s="39"/>
      <c r="Z306" s="39"/>
      <c r="AA306" s="39"/>
      <c r="AB306" s="39"/>
      <c r="AC306" s="39"/>
      <c r="AD306" s="39"/>
      <c r="AE306" s="39"/>
      <c r="AR306" s="226" t="s">
        <v>89</v>
      </c>
      <c r="AT306" s="226" t="s">
        <v>195</v>
      </c>
      <c r="AU306" s="226" t="s">
        <v>89</v>
      </c>
      <c r="AY306" s="17" t="s">
        <v>192</v>
      </c>
      <c r="BE306" s="227">
        <f>IF(N306="základní",J306,0)</f>
        <v>0</v>
      </c>
      <c r="BF306" s="227">
        <f>IF(N306="snížená",J306,0)</f>
        <v>0</v>
      </c>
      <c r="BG306" s="227">
        <f>IF(N306="zákl. přenesená",J306,0)</f>
        <v>0</v>
      </c>
      <c r="BH306" s="227">
        <f>IF(N306="sníž. přenesená",J306,0)</f>
        <v>0</v>
      </c>
      <c r="BI306" s="227">
        <f>IF(N306="nulová",J306,0)</f>
        <v>0</v>
      </c>
      <c r="BJ306" s="17" t="s">
        <v>89</v>
      </c>
      <c r="BK306" s="227">
        <f>ROUND(I306*H306,2)</f>
        <v>0</v>
      </c>
      <c r="BL306" s="17" t="s">
        <v>89</v>
      </c>
      <c r="BM306" s="226" t="s">
        <v>951</v>
      </c>
    </row>
    <row r="307" s="2" customFormat="1" ht="16.5" customHeight="1">
      <c r="A307" s="39"/>
      <c r="B307" s="40"/>
      <c r="C307" s="215" t="s">
        <v>952</v>
      </c>
      <c r="D307" s="215" t="s">
        <v>195</v>
      </c>
      <c r="E307" s="216" t="s">
        <v>953</v>
      </c>
      <c r="F307" s="217" t="s">
        <v>954</v>
      </c>
      <c r="G307" s="218" t="s">
        <v>220</v>
      </c>
      <c r="H307" s="219">
        <v>2</v>
      </c>
      <c r="I307" s="220"/>
      <c r="J307" s="221">
        <f>ROUND(I307*H307,2)</f>
        <v>0</v>
      </c>
      <c r="K307" s="217" t="s">
        <v>199</v>
      </c>
      <c r="L307" s="45"/>
      <c r="M307" s="222" t="s">
        <v>44</v>
      </c>
      <c r="N307" s="223" t="s">
        <v>53</v>
      </c>
      <c r="O307" s="85"/>
      <c r="P307" s="224">
        <f>O307*H307</f>
        <v>0</v>
      </c>
      <c r="Q307" s="224">
        <v>0</v>
      </c>
      <c r="R307" s="224">
        <f>Q307*H307</f>
        <v>0</v>
      </c>
      <c r="S307" s="224">
        <v>0</v>
      </c>
      <c r="T307" s="225">
        <f>S307*H307</f>
        <v>0</v>
      </c>
      <c r="U307" s="39"/>
      <c r="V307" s="39"/>
      <c r="W307" s="39"/>
      <c r="X307" s="39"/>
      <c r="Y307" s="39"/>
      <c r="Z307" s="39"/>
      <c r="AA307" s="39"/>
      <c r="AB307" s="39"/>
      <c r="AC307" s="39"/>
      <c r="AD307" s="39"/>
      <c r="AE307" s="39"/>
      <c r="AR307" s="226" t="s">
        <v>89</v>
      </c>
      <c r="AT307" s="226" t="s">
        <v>195</v>
      </c>
      <c r="AU307" s="226" t="s">
        <v>89</v>
      </c>
      <c r="AY307" s="17" t="s">
        <v>192</v>
      </c>
      <c r="BE307" s="227">
        <f>IF(N307="základní",J307,0)</f>
        <v>0</v>
      </c>
      <c r="BF307" s="227">
        <f>IF(N307="snížená",J307,0)</f>
        <v>0</v>
      </c>
      <c r="BG307" s="227">
        <f>IF(N307="zákl. přenesená",J307,0)</f>
        <v>0</v>
      </c>
      <c r="BH307" s="227">
        <f>IF(N307="sníž. přenesená",J307,0)</f>
        <v>0</v>
      </c>
      <c r="BI307" s="227">
        <f>IF(N307="nulová",J307,0)</f>
        <v>0</v>
      </c>
      <c r="BJ307" s="17" t="s">
        <v>89</v>
      </c>
      <c r="BK307" s="227">
        <f>ROUND(I307*H307,2)</f>
        <v>0</v>
      </c>
      <c r="BL307" s="17" t="s">
        <v>89</v>
      </c>
      <c r="BM307" s="226" t="s">
        <v>955</v>
      </c>
    </row>
    <row r="308" s="2" customFormat="1" ht="16.5" customHeight="1">
      <c r="A308" s="39"/>
      <c r="B308" s="40"/>
      <c r="C308" s="215" t="s">
        <v>956</v>
      </c>
      <c r="D308" s="215" t="s">
        <v>195</v>
      </c>
      <c r="E308" s="216" t="s">
        <v>957</v>
      </c>
      <c r="F308" s="217" t="s">
        <v>958</v>
      </c>
      <c r="G308" s="218" t="s">
        <v>220</v>
      </c>
      <c r="H308" s="219">
        <v>2</v>
      </c>
      <c r="I308" s="220"/>
      <c r="J308" s="221">
        <f>ROUND(I308*H308,2)</f>
        <v>0</v>
      </c>
      <c r="K308" s="217" t="s">
        <v>199</v>
      </c>
      <c r="L308" s="45"/>
      <c r="M308" s="222" t="s">
        <v>44</v>
      </c>
      <c r="N308" s="223" t="s">
        <v>53</v>
      </c>
      <c r="O308" s="85"/>
      <c r="P308" s="224">
        <f>O308*H308</f>
        <v>0</v>
      </c>
      <c r="Q308" s="224">
        <v>0</v>
      </c>
      <c r="R308" s="224">
        <f>Q308*H308</f>
        <v>0</v>
      </c>
      <c r="S308" s="224">
        <v>0</v>
      </c>
      <c r="T308" s="225">
        <f>S308*H308</f>
        <v>0</v>
      </c>
      <c r="U308" s="39"/>
      <c r="V308" s="39"/>
      <c r="W308" s="39"/>
      <c r="X308" s="39"/>
      <c r="Y308" s="39"/>
      <c r="Z308" s="39"/>
      <c r="AA308" s="39"/>
      <c r="AB308" s="39"/>
      <c r="AC308" s="39"/>
      <c r="AD308" s="39"/>
      <c r="AE308" s="39"/>
      <c r="AR308" s="226" t="s">
        <v>89</v>
      </c>
      <c r="AT308" s="226" t="s">
        <v>195</v>
      </c>
      <c r="AU308" s="226" t="s">
        <v>89</v>
      </c>
      <c r="AY308" s="17" t="s">
        <v>192</v>
      </c>
      <c r="BE308" s="227">
        <f>IF(N308="základní",J308,0)</f>
        <v>0</v>
      </c>
      <c r="BF308" s="227">
        <f>IF(N308="snížená",J308,0)</f>
        <v>0</v>
      </c>
      <c r="BG308" s="227">
        <f>IF(N308="zákl. přenesená",J308,0)</f>
        <v>0</v>
      </c>
      <c r="BH308" s="227">
        <f>IF(N308="sníž. přenesená",J308,0)</f>
        <v>0</v>
      </c>
      <c r="BI308" s="227">
        <f>IF(N308="nulová",J308,0)</f>
        <v>0</v>
      </c>
      <c r="BJ308" s="17" t="s">
        <v>89</v>
      </c>
      <c r="BK308" s="227">
        <f>ROUND(I308*H308,2)</f>
        <v>0</v>
      </c>
      <c r="BL308" s="17" t="s">
        <v>89</v>
      </c>
      <c r="BM308" s="226" t="s">
        <v>959</v>
      </c>
    </row>
    <row r="309" s="12" customFormat="1" ht="25.92" customHeight="1">
      <c r="A309" s="12"/>
      <c r="B309" s="199"/>
      <c r="C309" s="200"/>
      <c r="D309" s="201" t="s">
        <v>81</v>
      </c>
      <c r="E309" s="202" t="s">
        <v>960</v>
      </c>
      <c r="F309" s="202" t="s">
        <v>961</v>
      </c>
      <c r="G309" s="200"/>
      <c r="H309" s="200"/>
      <c r="I309" s="203"/>
      <c r="J309" s="204">
        <f>BK309</f>
        <v>0</v>
      </c>
      <c r="K309" s="200"/>
      <c r="L309" s="205"/>
      <c r="M309" s="206"/>
      <c r="N309" s="207"/>
      <c r="O309" s="207"/>
      <c r="P309" s="208">
        <f>SUM(P310:P334)</f>
        <v>0</v>
      </c>
      <c r="Q309" s="207"/>
      <c r="R309" s="208">
        <f>SUM(R310:R334)</f>
        <v>0</v>
      </c>
      <c r="S309" s="207"/>
      <c r="T309" s="209">
        <f>SUM(T310:T334)</f>
        <v>0</v>
      </c>
      <c r="U309" s="12"/>
      <c r="V309" s="12"/>
      <c r="W309" s="12"/>
      <c r="X309" s="12"/>
      <c r="Y309" s="12"/>
      <c r="Z309" s="12"/>
      <c r="AA309" s="12"/>
      <c r="AB309" s="12"/>
      <c r="AC309" s="12"/>
      <c r="AD309" s="12"/>
      <c r="AE309" s="12"/>
      <c r="AR309" s="210" t="s">
        <v>200</v>
      </c>
      <c r="AT309" s="211" t="s">
        <v>81</v>
      </c>
      <c r="AU309" s="211" t="s">
        <v>82</v>
      </c>
      <c r="AY309" s="210" t="s">
        <v>192</v>
      </c>
      <c r="BK309" s="212">
        <f>SUM(BK310:BK334)</f>
        <v>0</v>
      </c>
    </row>
    <row r="310" s="2" customFormat="1" ht="37.8" customHeight="1">
      <c r="A310" s="39"/>
      <c r="B310" s="40"/>
      <c r="C310" s="215" t="s">
        <v>962</v>
      </c>
      <c r="D310" s="215" t="s">
        <v>195</v>
      </c>
      <c r="E310" s="216" t="s">
        <v>963</v>
      </c>
      <c r="F310" s="217" t="s">
        <v>964</v>
      </c>
      <c r="G310" s="218" t="s">
        <v>220</v>
      </c>
      <c r="H310" s="219">
        <v>1</v>
      </c>
      <c r="I310" s="220"/>
      <c r="J310" s="221">
        <f>ROUND(I310*H310,2)</f>
        <v>0</v>
      </c>
      <c r="K310" s="217" t="s">
        <v>199</v>
      </c>
      <c r="L310" s="45"/>
      <c r="M310" s="222" t="s">
        <v>44</v>
      </c>
      <c r="N310" s="223" t="s">
        <v>53</v>
      </c>
      <c r="O310" s="85"/>
      <c r="P310" s="224">
        <f>O310*H310</f>
        <v>0</v>
      </c>
      <c r="Q310" s="224">
        <v>0</v>
      </c>
      <c r="R310" s="224">
        <f>Q310*H310</f>
        <v>0</v>
      </c>
      <c r="S310" s="224">
        <v>0</v>
      </c>
      <c r="T310" s="225">
        <f>S310*H310</f>
        <v>0</v>
      </c>
      <c r="U310" s="39"/>
      <c r="V310" s="39"/>
      <c r="W310" s="39"/>
      <c r="X310" s="39"/>
      <c r="Y310" s="39"/>
      <c r="Z310" s="39"/>
      <c r="AA310" s="39"/>
      <c r="AB310" s="39"/>
      <c r="AC310" s="39"/>
      <c r="AD310" s="39"/>
      <c r="AE310" s="39"/>
      <c r="AR310" s="226" t="s">
        <v>211</v>
      </c>
      <c r="AT310" s="226" t="s">
        <v>195</v>
      </c>
      <c r="AU310" s="226" t="s">
        <v>89</v>
      </c>
      <c r="AY310" s="17" t="s">
        <v>192</v>
      </c>
      <c r="BE310" s="227">
        <f>IF(N310="základní",J310,0)</f>
        <v>0</v>
      </c>
      <c r="BF310" s="227">
        <f>IF(N310="snížená",J310,0)</f>
        <v>0</v>
      </c>
      <c r="BG310" s="227">
        <f>IF(N310="zákl. přenesená",J310,0)</f>
        <v>0</v>
      </c>
      <c r="BH310" s="227">
        <f>IF(N310="sníž. přenesená",J310,0)</f>
        <v>0</v>
      </c>
      <c r="BI310" s="227">
        <f>IF(N310="nulová",J310,0)</f>
        <v>0</v>
      </c>
      <c r="BJ310" s="17" t="s">
        <v>89</v>
      </c>
      <c r="BK310" s="227">
        <f>ROUND(I310*H310,2)</f>
        <v>0</v>
      </c>
      <c r="BL310" s="17" t="s">
        <v>211</v>
      </c>
      <c r="BM310" s="226" t="s">
        <v>965</v>
      </c>
    </row>
    <row r="311" s="2" customFormat="1" ht="33" customHeight="1">
      <c r="A311" s="39"/>
      <c r="B311" s="40"/>
      <c r="C311" s="215" t="s">
        <v>966</v>
      </c>
      <c r="D311" s="215" t="s">
        <v>195</v>
      </c>
      <c r="E311" s="216" t="s">
        <v>967</v>
      </c>
      <c r="F311" s="217" t="s">
        <v>968</v>
      </c>
      <c r="G311" s="218" t="s">
        <v>220</v>
      </c>
      <c r="H311" s="219">
        <v>13</v>
      </c>
      <c r="I311" s="220"/>
      <c r="J311" s="221">
        <f>ROUND(I311*H311,2)</f>
        <v>0</v>
      </c>
      <c r="K311" s="217" t="s">
        <v>199</v>
      </c>
      <c r="L311" s="45"/>
      <c r="M311" s="222" t="s">
        <v>44</v>
      </c>
      <c r="N311" s="223" t="s">
        <v>53</v>
      </c>
      <c r="O311" s="85"/>
      <c r="P311" s="224">
        <f>O311*H311</f>
        <v>0</v>
      </c>
      <c r="Q311" s="224">
        <v>0</v>
      </c>
      <c r="R311" s="224">
        <f>Q311*H311</f>
        <v>0</v>
      </c>
      <c r="S311" s="224">
        <v>0</v>
      </c>
      <c r="T311" s="225">
        <f>S311*H311</f>
        <v>0</v>
      </c>
      <c r="U311" s="39"/>
      <c r="V311" s="39"/>
      <c r="W311" s="39"/>
      <c r="X311" s="39"/>
      <c r="Y311" s="39"/>
      <c r="Z311" s="39"/>
      <c r="AA311" s="39"/>
      <c r="AB311" s="39"/>
      <c r="AC311" s="39"/>
      <c r="AD311" s="39"/>
      <c r="AE311" s="39"/>
      <c r="AR311" s="226" t="s">
        <v>211</v>
      </c>
      <c r="AT311" s="226" t="s">
        <v>195</v>
      </c>
      <c r="AU311" s="226" t="s">
        <v>89</v>
      </c>
      <c r="AY311" s="17" t="s">
        <v>192</v>
      </c>
      <c r="BE311" s="227">
        <f>IF(N311="základní",J311,0)</f>
        <v>0</v>
      </c>
      <c r="BF311" s="227">
        <f>IF(N311="snížená",J311,0)</f>
        <v>0</v>
      </c>
      <c r="BG311" s="227">
        <f>IF(N311="zákl. přenesená",J311,0)</f>
        <v>0</v>
      </c>
      <c r="BH311" s="227">
        <f>IF(N311="sníž. přenesená",J311,0)</f>
        <v>0</v>
      </c>
      <c r="BI311" s="227">
        <f>IF(N311="nulová",J311,0)</f>
        <v>0</v>
      </c>
      <c r="BJ311" s="17" t="s">
        <v>89</v>
      </c>
      <c r="BK311" s="227">
        <f>ROUND(I311*H311,2)</f>
        <v>0</v>
      </c>
      <c r="BL311" s="17" t="s">
        <v>211</v>
      </c>
      <c r="BM311" s="226" t="s">
        <v>969</v>
      </c>
    </row>
    <row r="312" s="2" customFormat="1" ht="33" customHeight="1">
      <c r="A312" s="39"/>
      <c r="B312" s="40"/>
      <c r="C312" s="215" t="s">
        <v>970</v>
      </c>
      <c r="D312" s="215" t="s">
        <v>195</v>
      </c>
      <c r="E312" s="216" t="s">
        <v>971</v>
      </c>
      <c r="F312" s="217" t="s">
        <v>972</v>
      </c>
      <c r="G312" s="218" t="s">
        <v>220</v>
      </c>
      <c r="H312" s="219">
        <v>6</v>
      </c>
      <c r="I312" s="220"/>
      <c r="J312" s="221">
        <f>ROUND(I312*H312,2)</f>
        <v>0</v>
      </c>
      <c r="K312" s="217" t="s">
        <v>199</v>
      </c>
      <c r="L312" s="45"/>
      <c r="M312" s="222" t="s">
        <v>44</v>
      </c>
      <c r="N312" s="223" t="s">
        <v>53</v>
      </c>
      <c r="O312" s="85"/>
      <c r="P312" s="224">
        <f>O312*H312</f>
        <v>0</v>
      </c>
      <c r="Q312" s="224">
        <v>0</v>
      </c>
      <c r="R312" s="224">
        <f>Q312*H312</f>
        <v>0</v>
      </c>
      <c r="S312" s="224">
        <v>0</v>
      </c>
      <c r="T312" s="225">
        <f>S312*H312</f>
        <v>0</v>
      </c>
      <c r="U312" s="39"/>
      <c r="V312" s="39"/>
      <c r="W312" s="39"/>
      <c r="X312" s="39"/>
      <c r="Y312" s="39"/>
      <c r="Z312" s="39"/>
      <c r="AA312" s="39"/>
      <c r="AB312" s="39"/>
      <c r="AC312" s="39"/>
      <c r="AD312" s="39"/>
      <c r="AE312" s="39"/>
      <c r="AR312" s="226" t="s">
        <v>211</v>
      </c>
      <c r="AT312" s="226" t="s">
        <v>195</v>
      </c>
      <c r="AU312" s="226" t="s">
        <v>89</v>
      </c>
      <c r="AY312" s="17" t="s">
        <v>192</v>
      </c>
      <c r="BE312" s="227">
        <f>IF(N312="základní",J312,0)</f>
        <v>0</v>
      </c>
      <c r="BF312" s="227">
        <f>IF(N312="snížená",J312,0)</f>
        <v>0</v>
      </c>
      <c r="BG312" s="227">
        <f>IF(N312="zákl. přenesená",J312,0)</f>
        <v>0</v>
      </c>
      <c r="BH312" s="227">
        <f>IF(N312="sníž. přenesená",J312,0)</f>
        <v>0</v>
      </c>
      <c r="BI312" s="227">
        <f>IF(N312="nulová",J312,0)</f>
        <v>0</v>
      </c>
      <c r="BJ312" s="17" t="s">
        <v>89</v>
      </c>
      <c r="BK312" s="227">
        <f>ROUND(I312*H312,2)</f>
        <v>0</v>
      </c>
      <c r="BL312" s="17" t="s">
        <v>211</v>
      </c>
      <c r="BM312" s="226" t="s">
        <v>973</v>
      </c>
    </row>
    <row r="313" s="2" customFormat="1" ht="16.5" customHeight="1">
      <c r="A313" s="39"/>
      <c r="B313" s="40"/>
      <c r="C313" s="215" t="s">
        <v>974</v>
      </c>
      <c r="D313" s="215" t="s">
        <v>195</v>
      </c>
      <c r="E313" s="216" t="s">
        <v>975</v>
      </c>
      <c r="F313" s="217" t="s">
        <v>976</v>
      </c>
      <c r="G313" s="218" t="s">
        <v>220</v>
      </c>
      <c r="H313" s="219">
        <v>42</v>
      </c>
      <c r="I313" s="220"/>
      <c r="J313" s="221">
        <f>ROUND(I313*H313,2)</f>
        <v>0</v>
      </c>
      <c r="K313" s="217" t="s">
        <v>199</v>
      </c>
      <c r="L313" s="45"/>
      <c r="M313" s="222" t="s">
        <v>44</v>
      </c>
      <c r="N313" s="223" t="s">
        <v>53</v>
      </c>
      <c r="O313" s="85"/>
      <c r="P313" s="224">
        <f>O313*H313</f>
        <v>0</v>
      </c>
      <c r="Q313" s="224">
        <v>0</v>
      </c>
      <c r="R313" s="224">
        <f>Q313*H313</f>
        <v>0</v>
      </c>
      <c r="S313" s="224">
        <v>0</v>
      </c>
      <c r="T313" s="225">
        <f>S313*H313</f>
        <v>0</v>
      </c>
      <c r="U313" s="39"/>
      <c r="V313" s="39"/>
      <c r="W313" s="39"/>
      <c r="X313" s="39"/>
      <c r="Y313" s="39"/>
      <c r="Z313" s="39"/>
      <c r="AA313" s="39"/>
      <c r="AB313" s="39"/>
      <c r="AC313" s="39"/>
      <c r="AD313" s="39"/>
      <c r="AE313" s="39"/>
      <c r="AR313" s="226" t="s">
        <v>200</v>
      </c>
      <c r="AT313" s="226" t="s">
        <v>195</v>
      </c>
      <c r="AU313" s="226" t="s">
        <v>89</v>
      </c>
      <c r="AY313" s="17" t="s">
        <v>192</v>
      </c>
      <c r="BE313" s="227">
        <f>IF(N313="základní",J313,0)</f>
        <v>0</v>
      </c>
      <c r="BF313" s="227">
        <f>IF(N313="snížená",J313,0)</f>
        <v>0</v>
      </c>
      <c r="BG313" s="227">
        <f>IF(N313="zákl. přenesená",J313,0)</f>
        <v>0</v>
      </c>
      <c r="BH313" s="227">
        <f>IF(N313="sníž. přenesená",J313,0)</f>
        <v>0</v>
      </c>
      <c r="BI313" s="227">
        <f>IF(N313="nulová",J313,0)</f>
        <v>0</v>
      </c>
      <c r="BJ313" s="17" t="s">
        <v>89</v>
      </c>
      <c r="BK313" s="227">
        <f>ROUND(I313*H313,2)</f>
        <v>0</v>
      </c>
      <c r="BL313" s="17" t="s">
        <v>200</v>
      </c>
      <c r="BM313" s="226" t="s">
        <v>977</v>
      </c>
    </row>
    <row r="314" s="2" customFormat="1" ht="44.25" customHeight="1">
      <c r="A314" s="39"/>
      <c r="B314" s="40"/>
      <c r="C314" s="215" t="s">
        <v>978</v>
      </c>
      <c r="D314" s="215" t="s">
        <v>195</v>
      </c>
      <c r="E314" s="216" t="s">
        <v>979</v>
      </c>
      <c r="F314" s="217" t="s">
        <v>980</v>
      </c>
      <c r="G314" s="218" t="s">
        <v>220</v>
      </c>
      <c r="H314" s="219">
        <v>13</v>
      </c>
      <c r="I314" s="220"/>
      <c r="J314" s="221">
        <f>ROUND(I314*H314,2)</f>
        <v>0</v>
      </c>
      <c r="K314" s="217" t="s">
        <v>199</v>
      </c>
      <c r="L314" s="45"/>
      <c r="M314" s="222" t="s">
        <v>44</v>
      </c>
      <c r="N314" s="223" t="s">
        <v>53</v>
      </c>
      <c r="O314" s="85"/>
      <c r="P314" s="224">
        <f>O314*H314</f>
        <v>0</v>
      </c>
      <c r="Q314" s="224">
        <v>0</v>
      </c>
      <c r="R314" s="224">
        <f>Q314*H314</f>
        <v>0</v>
      </c>
      <c r="S314" s="224">
        <v>0</v>
      </c>
      <c r="T314" s="225">
        <f>S314*H314</f>
        <v>0</v>
      </c>
      <c r="U314" s="39"/>
      <c r="V314" s="39"/>
      <c r="W314" s="39"/>
      <c r="X314" s="39"/>
      <c r="Y314" s="39"/>
      <c r="Z314" s="39"/>
      <c r="AA314" s="39"/>
      <c r="AB314" s="39"/>
      <c r="AC314" s="39"/>
      <c r="AD314" s="39"/>
      <c r="AE314" s="39"/>
      <c r="AR314" s="226" t="s">
        <v>200</v>
      </c>
      <c r="AT314" s="226" t="s">
        <v>195</v>
      </c>
      <c r="AU314" s="226" t="s">
        <v>89</v>
      </c>
      <c r="AY314" s="17" t="s">
        <v>192</v>
      </c>
      <c r="BE314" s="227">
        <f>IF(N314="základní",J314,0)</f>
        <v>0</v>
      </c>
      <c r="BF314" s="227">
        <f>IF(N314="snížená",J314,0)</f>
        <v>0</v>
      </c>
      <c r="BG314" s="227">
        <f>IF(N314="zákl. přenesená",J314,0)</f>
        <v>0</v>
      </c>
      <c r="BH314" s="227">
        <f>IF(N314="sníž. přenesená",J314,0)</f>
        <v>0</v>
      </c>
      <c r="BI314" s="227">
        <f>IF(N314="nulová",J314,0)</f>
        <v>0</v>
      </c>
      <c r="BJ314" s="17" t="s">
        <v>89</v>
      </c>
      <c r="BK314" s="227">
        <f>ROUND(I314*H314,2)</f>
        <v>0</v>
      </c>
      <c r="BL314" s="17" t="s">
        <v>200</v>
      </c>
      <c r="BM314" s="226" t="s">
        <v>981</v>
      </c>
    </row>
    <row r="315" s="2" customFormat="1" ht="24.15" customHeight="1">
      <c r="A315" s="39"/>
      <c r="B315" s="40"/>
      <c r="C315" s="215" t="s">
        <v>982</v>
      </c>
      <c r="D315" s="215" t="s">
        <v>195</v>
      </c>
      <c r="E315" s="216" t="s">
        <v>983</v>
      </c>
      <c r="F315" s="217" t="s">
        <v>984</v>
      </c>
      <c r="G315" s="218" t="s">
        <v>220</v>
      </c>
      <c r="H315" s="219">
        <v>13</v>
      </c>
      <c r="I315" s="220"/>
      <c r="J315" s="221">
        <f>ROUND(I315*H315,2)</f>
        <v>0</v>
      </c>
      <c r="K315" s="217" t="s">
        <v>199</v>
      </c>
      <c r="L315" s="45"/>
      <c r="M315" s="222" t="s">
        <v>44</v>
      </c>
      <c r="N315" s="223" t="s">
        <v>53</v>
      </c>
      <c r="O315" s="85"/>
      <c r="P315" s="224">
        <f>O315*H315</f>
        <v>0</v>
      </c>
      <c r="Q315" s="224">
        <v>0</v>
      </c>
      <c r="R315" s="224">
        <f>Q315*H315</f>
        <v>0</v>
      </c>
      <c r="S315" s="224">
        <v>0</v>
      </c>
      <c r="T315" s="225">
        <f>S315*H315</f>
        <v>0</v>
      </c>
      <c r="U315" s="39"/>
      <c r="V315" s="39"/>
      <c r="W315" s="39"/>
      <c r="X315" s="39"/>
      <c r="Y315" s="39"/>
      <c r="Z315" s="39"/>
      <c r="AA315" s="39"/>
      <c r="AB315" s="39"/>
      <c r="AC315" s="39"/>
      <c r="AD315" s="39"/>
      <c r="AE315" s="39"/>
      <c r="AR315" s="226" t="s">
        <v>200</v>
      </c>
      <c r="AT315" s="226" t="s">
        <v>195</v>
      </c>
      <c r="AU315" s="226" t="s">
        <v>89</v>
      </c>
      <c r="AY315" s="17" t="s">
        <v>192</v>
      </c>
      <c r="BE315" s="227">
        <f>IF(N315="základní",J315,0)</f>
        <v>0</v>
      </c>
      <c r="BF315" s="227">
        <f>IF(N315="snížená",J315,0)</f>
        <v>0</v>
      </c>
      <c r="BG315" s="227">
        <f>IF(N315="zákl. přenesená",J315,0)</f>
        <v>0</v>
      </c>
      <c r="BH315" s="227">
        <f>IF(N315="sníž. přenesená",J315,0)</f>
        <v>0</v>
      </c>
      <c r="BI315" s="227">
        <f>IF(N315="nulová",J315,0)</f>
        <v>0</v>
      </c>
      <c r="BJ315" s="17" t="s">
        <v>89</v>
      </c>
      <c r="BK315" s="227">
        <f>ROUND(I315*H315,2)</f>
        <v>0</v>
      </c>
      <c r="BL315" s="17" t="s">
        <v>200</v>
      </c>
      <c r="BM315" s="226" t="s">
        <v>985</v>
      </c>
    </row>
    <row r="316" s="2" customFormat="1" ht="16.5" customHeight="1">
      <c r="A316" s="39"/>
      <c r="B316" s="40"/>
      <c r="C316" s="215" t="s">
        <v>986</v>
      </c>
      <c r="D316" s="215" t="s">
        <v>195</v>
      </c>
      <c r="E316" s="216" t="s">
        <v>987</v>
      </c>
      <c r="F316" s="217" t="s">
        <v>988</v>
      </c>
      <c r="G316" s="218" t="s">
        <v>220</v>
      </c>
      <c r="H316" s="219">
        <v>13</v>
      </c>
      <c r="I316" s="220"/>
      <c r="J316" s="221">
        <f>ROUND(I316*H316,2)</f>
        <v>0</v>
      </c>
      <c r="K316" s="217" t="s">
        <v>199</v>
      </c>
      <c r="L316" s="45"/>
      <c r="M316" s="222" t="s">
        <v>44</v>
      </c>
      <c r="N316" s="223" t="s">
        <v>53</v>
      </c>
      <c r="O316" s="85"/>
      <c r="P316" s="224">
        <f>O316*H316</f>
        <v>0</v>
      </c>
      <c r="Q316" s="224">
        <v>0</v>
      </c>
      <c r="R316" s="224">
        <f>Q316*H316</f>
        <v>0</v>
      </c>
      <c r="S316" s="224">
        <v>0</v>
      </c>
      <c r="T316" s="225">
        <f>S316*H316</f>
        <v>0</v>
      </c>
      <c r="U316" s="39"/>
      <c r="V316" s="39"/>
      <c r="W316" s="39"/>
      <c r="X316" s="39"/>
      <c r="Y316" s="39"/>
      <c r="Z316" s="39"/>
      <c r="AA316" s="39"/>
      <c r="AB316" s="39"/>
      <c r="AC316" s="39"/>
      <c r="AD316" s="39"/>
      <c r="AE316" s="39"/>
      <c r="AR316" s="226" t="s">
        <v>89</v>
      </c>
      <c r="AT316" s="226" t="s">
        <v>195</v>
      </c>
      <c r="AU316" s="226" t="s">
        <v>89</v>
      </c>
      <c r="AY316" s="17" t="s">
        <v>192</v>
      </c>
      <c r="BE316" s="227">
        <f>IF(N316="základní",J316,0)</f>
        <v>0</v>
      </c>
      <c r="BF316" s="227">
        <f>IF(N316="snížená",J316,0)</f>
        <v>0</v>
      </c>
      <c r="BG316" s="227">
        <f>IF(N316="zákl. přenesená",J316,0)</f>
        <v>0</v>
      </c>
      <c r="BH316" s="227">
        <f>IF(N316="sníž. přenesená",J316,0)</f>
        <v>0</v>
      </c>
      <c r="BI316" s="227">
        <f>IF(N316="nulová",J316,0)</f>
        <v>0</v>
      </c>
      <c r="BJ316" s="17" t="s">
        <v>89</v>
      </c>
      <c r="BK316" s="227">
        <f>ROUND(I316*H316,2)</f>
        <v>0</v>
      </c>
      <c r="BL316" s="17" t="s">
        <v>89</v>
      </c>
      <c r="BM316" s="226" t="s">
        <v>989</v>
      </c>
    </row>
    <row r="317" s="2" customFormat="1" ht="24.15" customHeight="1">
      <c r="A317" s="39"/>
      <c r="B317" s="40"/>
      <c r="C317" s="215" t="s">
        <v>990</v>
      </c>
      <c r="D317" s="215" t="s">
        <v>195</v>
      </c>
      <c r="E317" s="216" t="s">
        <v>991</v>
      </c>
      <c r="F317" s="217" t="s">
        <v>992</v>
      </c>
      <c r="G317" s="218" t="s">
        <v>591</v>
      </c>
      <c r="H317" s="219">
        <v>80</v>
      </c>
      <c r="I317" s="220"/>
      <c r="J317" s="221">
        <f>ROUND(I317*H317,2)</f>
        <v>0</v>
      </c>
      <c r="K317" s="217" t="s">
        <v>199</v>
      </c>
      <c r="L317" s="45"/>
      <c r="M317" s="222" t="s">
        <v>44</v>
      </c>
      <c r="N317" s="223" t="s">
        <v>53</v>
      </c>
      <c r="O317" s="85"/>
      <c r="P317" s="224">
        <f>O317*H317</f>
        <v>0</v>
      </c>
      <c r="Q317" s="224">
        <v>0</v>
      </c>
      <c r="R317" s="224">
        <f>Q317*H317</f>
        <v>0</v>
      </c>
      <c r="S317" s="224">
        <v>0</v>
      </c>
      <c r="T317" s="225">
        <f>S317*H317</f>
        <v>0</v>
      </c>
      <c r="U317" s="39"/>
      <c r="V317" s="39"/>
      <c r="W317" s="39"/>
      <c r="X317" s="39"/>
      <c r="Y317" s="39"/>
      <c r="Z317" s="39"/>
      <c r="AA317" s="39"/>
      <c r="AB317" s="39"/>
      <c r="AC317" s="39"/>
      <c r="AD317" s="39"/>
      <c r="AE317" s="39"/>
      <c r="AR317" s="226" t="s">
        <v>211</v>
      </c>
      <c r="AT317" s="226" t="s">
        <v>195</v>
      </c>
      <c r="AU317" s="226" t="s">
        <v>89</v>
      </c>
      <c r="AY317" s="17" t="s">
        <v>192</v>
      </c>
      <c r="BE317" s="227">
        <f>IF(N317="základní",J317,0)</f>
        <v>0</v>
      </c>
      <c r="BF317" s="227">
        <f>IF(N317="snížená",J317,0)</f>
        <v>0</v>
      </c>
      <c r="BG317" s="227">
        <f>IF(N317="zákl. přenesená",J317,0)</f>
        <v>0</v>
      </c>
      <c r="BH317" s="227">
        <f>IF(N317="sníž. přenesená",J317,0)</f>
        <v>0</v>
      </c>
      <c r="BI317" s="227">
        <f>IF(N317="nulová",J317,0)</f>
        <v>0</v>
      </c>
      <c r="BJ317" s="17" t="s">
        <v>89</v>
      </c>
      <c r="BK317" s="227">
        <f>ROUND(I317*H317,2)</f>
        <v>0</v>
      </c>
      <c r="BL317" s="17" t="s">
        <v>211</v>
      </c>
      <c r="BM317" s="226" t="s">
        <v>993</v>
      </c>
    </row>
    <row r="318" s="2" customFormat="1" ht="21.75" customHeight="1">
      <c r="A318" s="39"/>
      <c r="B318" s="40"/>
      <c r="C318" s="215" t="s">
        <v>994</v>
      </c>
      <c r="D318" s="215" t="s">
        <v>195</v>
      </c>
      <c r="E318" s="216" t="s">
        <v>995</v>
      </c>
      <c r="F318" s="217" t="s">
        <v>996</v>
      </c>
      <c r="G318" s="218" t="s">
        <v>591</v>
      </c>
      <c r="H318" s="219">
        <v>50</v>
      </c>
      <c r="I318" s="220"/>
      <c r="J318" s="221">
        <f>ROUND(I318*H318,2)</f>
        <v>0</v>
      </c>
      <c r="K318" s="217" t="s">
        <v>199</v>
      </c>
      <c r="L318" s="45"/>
      <c r="M318" s="222" t="s">
        <v>44</v>
      </c>
      <c r="N318" s="223" t="s">
        <v>53</v>
      </c>
      <c r="O318" s="85"/>
      <c r="P318" s="224">
        <f>O318*H318</f>
        <v>0</v>
      </c>
      <c r="Q318" s="224">
        <v>0</v>
      </c>
      <c r="R318" s="224">
        <f>Q318*H318</f>
        <v>0</v>
      </c>
      <c r="S318" s="224">
        <v>0</v>
      </c>
      <c r="T318" s="225">
        <f>S318*H318</f>
        <v>0</v>
      </c>
      <c r="U318" s="39"/>
      <c r="V318" s="39"/>
      <c r="W318" s="39"/>
      <c r="X318" s="39"/>
      <c r="Y318" s="39"/>
      <c r="Z318" s="39"/>
      <c r="AA318" s="39"/>
      <c r="AB318" s="39"/>
      <c r="AC318" s="39"/>
      <c r="AD318" s="39"/>
      <c r="AE318" s="39"/>
      <c r="AR318" s="226" t="s">
        <v>211</v>
      </c>
      <c r="AT318" s="226" t="s">
        <v>195</v>
      </c>
      <c r="AU318" s="226" t="s">
        <v>89</v>
      </c>
      <c r="AY318" s="17" t="s">
        <v>192</v>
      </c>
      <c r="BE318" s="227">
        <f>IF(N318="základní",J318,0)</f>
        <v>0</v>
      </c>
      <c r="BF318" s="227">
        <f>IF(N318="snížená",J318,0)</f>
        <v>0</v>
      </c>
      <c r="BG318" s="227">
        <f>IF(N318="zákl. přenesená",J318,0)</f>
        <v>0</v>
      </c>
      <c r="BH318" s="227">
        <f>IF(N318="sníž. přenesená",J318,0)</f>
        <v>0</v>
      </c>
      <c r="BI318" s="227">
        <f>IF(N318="nulová",J318,0)</f>
        <v>0</v>
      </c>
      <c r="BJ318" s="17" t="s">
        <v>89</v>
      </c>
      <c r="BK318" s="227">
        <f>ROUND(I318*H318,2)</f>
        <v>0</v>
      </c>
      <c r="BL318" s="17" t="s">
        <v>211</v>
      </c>
      <c r="BM318" s="226" t="s">
        <v>997</v>
      </c>
    </row>
    <row r="319" s="2" customFormat="1" ht="24.15" customHeight="1">
      <c r="A319" s="39"/>
      <c r="B319" s="40"/>
      <c r="C319" s="215" t="s">
        <v>998</v>
      </c>
      <c r="D319" s="215" t="s">
        <v>195</v>
      </c>
      <c r="E319" s="216" t="s">
        <v>999</v>
      </c>
      <c r="F319" s="217" t="s">
        <v>1000</v>
      </c>
      <c r="G319" s="218" t="s">
        <v>591</v>
      </c>
      <c r="H319" s="219">
        <v>50</v>
      </c>
      <c r="I319" s="220"/>
      <c r="J319" s="221">
        <f>ROUND(I319*H319,2)</f>
        <v>0</v>
      </c>
      <c r="K319" s="217" t="s">
        <v>199</v>
      </c>
      <c r="L319" s="45"/>
      <c r="M319" s="222" t="s">
        <v>44</v>
      </c>
      <c r="N319" s="223" t="s">
        <v>53</v>
      </c>
      <c r="O319" s="85"/>
      <c r="P319" s="224">
        <f>O319*H319</f>
        <v>0</v>
      </c>
      <c r="Q319" s="224">
        <v>0</v>
      </c>
      <c r="R319" s="224">
        <f>Q319*H319</f>
        <v>0</v>
      </c>
      <c r="S319" s="224">
        <v>0</v>
      </c>
      <c r="T319" s="225">
        <f>S319*H319</f>
        <v>0</v>
      </c>
      <c r="U319" s="39"/>
      <c r="V319" s="39"/>
      <c r="W319" s="39"/>
      <c r="X319" s="39"/>
      <c r="Y319" s="39"/>
      <c r="Z319" s="39"/>
      <c r="AA319" s="39"/>
      <c r="AB319" s="39"/>
      <c r="AC319" s="39"/>
      <c r="AD319" s="39"/>
      <c r="AE319" s="39"/>
      <c r="AR319" s="226" t="s">
        <v>211</v>
      </c>
      <c r="AT319" s="226" t="s">
        <v>195</v>
      </c>
      <c r="AU319" s="226" t="s">
        <v>89</v>
      </c>
      <c r="AY319" s="17" t="s">
        <v>192</v>
      </c>
      <c r="BE319" s="227">
        <f>IF(N319="základní",J319,0)</f>
        <v>0</v>
      </c>
      <c r="BF319" s="227">
        <f>IF(N319="snížená",J319,0)</f>
        <v>0</v>
      </c>
      <c r="BG319" s="227">
        <f>IF(N319="zákl. přenesená",J319,0)</f>
        <v>0</v>
      </c>
      <c r="BH319" s="227">
        <f>IF(N319="sníž. přenesená",J319,0)</f>
        <v>0</v>
      </c>
      <c r="BI319" s="227">
        <f>IF(N319="nulová",J319,0)</f>
        <v>0</v>
      </c>
      <c r="BJ319" s="17" t="s">
        <v>89</v>
      </c>
      <c r="BK319" s="227">
        <f>ROUND(I319*H319,2)</f>
        <v>0</v>
      </c>
      <c r="BL319" s="17" t="s">
        <v>211</v>
      </c>
      <c r="BM319" s="226" t="s">
        <v>1001</v>
      </c>
    </row>
    <row r="320" s="2" customFormat="1" ht="55.5" customHeight="1">
      <c r="A320" s="39"/>
      <c r="B320" s="40"/>
      <c r="C320" s="215" t="s">
        <v>1002</v>
      </c>
      <c r="D320" s="215" t="s">
        <v>195</v>
      </c>
      <c r="E320" s="216" t="s">
        <v>1003</v>
      </c>
      <c r="F320" s="217" t="s">
        <v>1004</v>
      </c>
      <c r="G320" s="218" t="s">
        <v>220</v>
      </c>
      <c r="H320" s="219">
        <v>1</v>
      </c>
      <c r="I320" s="220"/>
      <c r="J320" s="221">
        <f>ROUND(I320*H320,2)</f>
        <v>0</v>
      </c>
      <c r="K320" s="217" t="s">
        <v>199</v>
      </c>
      <c r="L320" s="45"/>
      <c r="M320" s="222" t="s">
        <v>44</v>
      </c>
      <c r="N320" s="223" t="s">
        <v>53</v>
      </c>
      <c r="O320" s="85"/>
      <c r="P320" s="224">
        <f>O320*H320</f>
        <v>0</v>
      </c>
      <c r="Q320" s="224">
        <v>0</v>
      </c>
      <c r="R320" s="224">
        <f>Q320*H320</f>
        <v>0</v>
      </c>
      <c r="S320" s="224">
        <v>0</v>
      </c>
      <c r="T320" s="225">
        <f>S320*H320</f>
        <v>0</v>
      </c>
      <c r="U320" s="39"/>
      <c r="V320" s="39"/>
      <c r="W320" s="39"/>
      <c r="X320" s="39"/>
      <c r="Y320" s="39"/>
      <c r="Z320" s="39"/>
      <c r="AA320" s="39"/>
      <c r="AB320" s="39"/>
      <c r="AC320" s="39"/>
      <c r="AD320" s="39"/>
      <c r="AE320" s="39"/>
      <c r="AR320" s="226" t="s">
        <v>221</v>
      </c>
      <c r="AT320" s="226" t="s">
        <v>195</v>
      </c>
      <c r="AU320" s="226" t="s">
        <v>89</v>
      </c>
      <c r="AY320" s="17" t="s">
        <v>192</v>
      </c>
      <c r="BE320" s="227">
        <f>IF(N320="základní",J320,0)</f>
        <v>0</v>
      </c>
      <c r="BF320" s="227">
        <f>IF(N320="snížená",J320,0)</f>
        <v>0</v>
      </c>
      <c r="BG320" s="227">
        <f>IF(N320="zákl. přenesená",J320,0)</f>
        <v>0</v>
      </c>
      <c r="BH320" s="227">
        <f>IF(N320="sníž. přenesená",J320,0)</f>
        <v>0</v>
      </c>
      <c r="BI320" s="227">
        <f>IF(N320="nulová",J320,0)</f>
        <v>0</v>
      </c>
      <c r="BJ320" s="17" t="s">
        <v>89</v>
      </c>
      <c r="BK320" s="227">
        <f>ROUND(I320*H320,2)</f>
        <v>0</v>
      </c>
      <c r="BL320" s="17" t="s">
        <v>221</v>
      </c>
      <c r="BM320" s="226" t="s">
        <v>1005</v>
      </c>
    </row>
    <row r="321" s="2" customFormat="1" ht="21.75" customHeight="1">
      <c r="A321" s="39"/>
      <c r="B321" s="40"/>
      <c r="C321" s="215" t="s">
        <v>1006</v>
      </c>
      <c r="D321" s="215" t="s">
        <v>195</v>
      </c>
      <c r="E321" s="216" t="s">
        <v>1007</v>
      </c>
      <c r="F321" s="217" t="s">
        <v>1008</v>
      </c>
      <c r="G321" s="218" t="s">
        <v>220</v>
      </c>
      <c r="H321" s="219">
        <v>36</v>
      </c>
      <c r="I321" s="220"/>
      <c r="J321" s="221">
        <f>ROUND(I321*H321,2)</f>
        <v>0</v>
      </c>
      <c r="K321" s="217" t="s">
        <v>199</v>
      </c>
      <c r="L321" s="45"/>
      <c r="M321" s="222" t="s">
        <v>44</v>
      </c>
      <c r="N321" s="223" t="s">
        <v>53</v>
      </c>
      <c r="O321" s="85"/>
      <c r="P321" s="224">
        <f>O321*H321</f>
        <v>0</v>
      </c>
      <c r="Q321" s="224">
        <v>0</v>
      </c>
      <c r="R321" s="224">
        <f>Q321*H321</f>
        <v>0</v>
      </c>
      <c r="S321" s="224">
        <v>0</v>
      </c>
      <c r="T321" s="225">
        <f>S321*H321</f>
        <v>0</v>
      </c>
      <c r="U321" s="39"/>
      <c r="V321" s="39"/>
      <c r="W321" s="39"/>
      <c r="X321" s="39"/>
      <c r="Y321" s="39"/>
      <c r="Z321" s="39"/>
      <c r="AA321" s="39"/>
      <c r="AB321" s="39"/>
      <c r="AC321" s="39"/>
      <c r="AD321" s="39"/>
      <c r="AE321" s="39"/>
      <c r="AR321" s="226" t="s">
        <v>221</v>
      </c>
      <c r="AT321" s="226" t="s">
        <v>195</v>
      </c>
      <c r="AU321" s="226" t="s">
        <v>89</v>
      </c>
      <c r="AY321" s="17" t="s">
        <v>192</v>
      </c>
      <c r="BE321" s="227">
        <f>IF(N321="základní",J321,0)</f>
        <v>0</v>
      </c>
      <c r="BF321" s="227">
        <f>IF(N321="snížená",J321,0)</f>
        <v>0</v>
      </c>
      <c r="BG321" s="227">
        <f>IF(N321="zákl. přenesená",J321,0)</f>
        <v>0</v>
      </c>
      <c r="BH321" s="227">
        <f>IF(N321="sníž. přenesená",J321,0)</f>
        <v>0</v>
      </c>
      <c r="BI321" s="227">
        <f>IF(N321="nulová",J321,0)</f>
        <v>0</v>
      </c>
      <c r="BJ321" s="17" t="s">
        <v>89</v>
      </c>
      <c r="BK321" s="227">
        <f>ROUND(I321*H321,2)</f>
        <v>0</v>
      </c>
      <c r="BL321" s="17" t="s">
        <v>221</v>
      </c>
      <c r="BM321" s="226" t="s">
        <v>1009</v>
      </c>
    </row>
    <row r="322" s="2" customFormat="1" ht="24.15" customHeight="1">
      <c r="A322" s="39"/>
      <c r="B322" s="40"/>
      <c r="C322" s="215" t="s">
        <v>1010</v>
      </c>
      <c r="D322" s="215" t="s">
        <v>195</v>
      </c>
      <c r="E322" s="216" t="s">
        <v>1011</v>
      </c>
      <c r="F322" s="217" t="s">
        <v>1012</v>
      </c>
      <c r="G322" s="218" t="s">
        <v>220</v>
      </c>
      <c r="H322" s="219">
        <v>1</v>
      </c>
      <c r="I322" s="220"/>
      <c r="J322" s="221">
        <f>ROUND(I322*H322,2)</f>
        <v>0</v>
      </c>
      <c r="K322" s="217" t="s">
        <v>199</v>
      </c>
      <c r="L322" s="45"/>
      <c r="M322" s="222" t="s">
        <v>44</v>
      </c>
      <c r="N322" s="223" t="s">
        <v>53</v>
      </c>
      <c r="O322" s="85"/>
      <c r="P322" s="224">
        <f>O322*H322</f>
        <v>0</v>
      </c>
      <c r="Q322" s="224">
        <v>0</v>
      </c>
      <c r="R322" s="224">
        <f>Q322*H322</f>
        <v>0</v>
      </c>
      <c r="S322" s="224">
        <v>0</v>
      </c>
      <c r="T322" s="225">
        <f>S322*H322</f>
        <v>0</v>
      </c>
      <c r="U322" s="39"/>
      <c r="V322" s="39"/>
      <c r="W322" s="39"/>
      <c r="X322" s="39"/>
      <c r="Y322" s="39"/>
      <c r="Z322" s="39"/>
      <c r="AA322" s="39"/>
      <c r="AB322" s="39"/>
      <c r="AC322" s="39"/>
      <c r="AD322" s="39"/>
      <c r="AE322" s="39"/>
      <c r="AR322" s="226" t="s">
        <v>221</v>
      </c>
      <c r="AT322" s="226" t="s">
        <v>195</v>
      </c>
      <c r="AU322" s="226" t="s">
        <v>89</v>
      </c>
      <c r="AY322" s="17" t="s">
        <v>192</v>
      </c>
      <c r="BE322" s="227">
        <f>IF(N322="základní",J322,0)</f>
        <v>0</v>
      </c>
      <c r="BF322" s="227">
        <f>IF(N322="snížená",J322,0)</f>
        <v>0</v>
      </c>
      <c r="BG322" s="227">
        <f>IF(N322="zákl. přenesená",J322,0)</f>
        <v>0</v>
      </c>
      <c r="BH322" s="227">
        <f>IF(N322="sníž. přenesená",J322,0)</f>
        <v>0</v>
      </c>
      <c r="BI322" s="227">
        <f>IF(N322="nulová",J322,0)</f>
        <v>0</v>
      </c>
      <c r="BJ322" s="17" t="s">
        <v>89</v>
      </c>
      <c r="BK322" s="227">
        <f>ROUND(I322*H322,2)</f>
        <v>0</v>
      </c>
      <c r="BL322" s="17" t="s">
        <v>221</v>
      </c>
      <c r="BM322" s="226" t="s">
        <v>1013</v>
      </c>
    </row>
    <row r="323" s="2" customFormat="1" ht="21.75" customHeight="1">
      <c r="A323" s="39"/>
      <c r="B323" s="40"/>
      <c r="C323" s="215" t="s">
        <v>1014</v>
      </c>
      <c r="D323" s="215" t="s">
        <v>195</v>
      </c>
      <c r="E323" s="216" t="s">
        <v>1015</v>
      </c>
      <c r="F323" s="217" t="s">
        <v>1016</v>
      </c>
      <c r="G323" s="218" t="s">
        <v>220</v>
      </c>
      <c r="H323" s="219">
        <v>21</v>
      </c>
      <c r="I323" s="220"/>
      <c r="J323" s="221">
        <f>ROUND(I323*H323,2)</f>
        <v>0</v>
      </c>
      <c r="K323" s="217" t="s">
        <v>199</v>
      </c>
      <c r="L323" s="45"/>
      <c r="M323" s="222" t="s">
        <v>44</v>
      </c>
      <c r="N323" s="223" t="s">
        <v>53</v>
      </c>
      <c r="O323" s="85"/>
      <c r="P323" s="224">
        <f>O323*H323</f>
        <v>0</v>
      </c>
      <c r="Q323" s="224">
        <v>0</v>
      </c>
      <c r="R323" s="224">
        <f>Q323*H323</f>
        <v>0</v>
      </c>
      <c r="S323" s="224">
        <v>0</v>
      </c>
      <c r="T323" s="225">
        <f>S323*H323</f>
        <v>0</v>
      </c>
      <c r="U323" s="39"/>
      <c r="V323" s="39"/>
      <c r="W323" s="39"/>
      <c r="X323" s="39"/>
      <c r="Y323" s="39"/>
      <c r="Z323" s="39"/>
      <c r="AA323" s="39"/>
      <c r="AB323" s="39"/>
      <c r="AC323" s="39"/>
      <c r="AD323" s="39"/>
      <c r="AE323" s="39"/>
      <c r="AR323" s="226" t="s">
        <v>221</v>
      </c>
      <c r="AT323" s="226" t="s">
        <v>195</v>
      </c>
      <c r="AU323" s="226" t="s">
        <v>89</v>
      </c>
      <c r="AY323" s="17" t="s">
        <v>192</v>
      </c>
      <c r="BE323" s="227">
        <f>IF(N323="základní",J323,0)</f>
        <v>0</v>
      </c>
      <c r="BF323" s="227">
        <f>IF(N323="snížená",J323,0)</f>
        <v>0</v>
      </c>
      <c r="BG323" s="227">
        <f>IF(N323="zákl. přenesená",J323,0)</f>
        <v>0</v>
      </c>
      <c r="BH323" s="227">
        <f>IF(N323="sníž. přenesená",J323,0)</f>
        <v>0</v>
      </c>
      <c r="BI323" s="227">
        <f>IF(N323="nulová",J323,0)</f>
        <v>0</v>
      </c>
      <c r="BJ323" s="17" t="s">
        <v>89</v>
      </c>
      <c r="BK323" s="227">
        <f>ROUND(I323*H323,2)</f>
        <v>0</v>
      </c>
      <c r="BL323" s="17" t="s">
        <v>221</v>
      </c>
      <c r="BM323" s="226" t="s">
        <v>1017</v>
      </c>
    </row>
    <row r="324" s="2" customFormat="1" ht="16.5" customHeight="1">
      <c r="A324" s="39"/>
      <c r="B324" s="40"/>
      <c r="C324" s="215" t="s">
        <v>1018</v>
      </c>
      <c r="D324" s="215" t="s">
        <v>195</v>
      </c>
      <c r="E324" s="216" t="s">
        <v>1019</v>
      </c>
      <c r="F324" s="217" t="s">
        <v>1020</v>
      </c>
      <c r="G324" s="218" t="s">
        <v>220</v>
      </c>
      <c r="H324" s="219">
        <v>2</v>
      </c>
      <c r="I324" s="220"/>
      <c r="J324" s="221">
        <f>ROUND(I324*H324,2)</f>
        <v>0</v>
      </c>
      <c r="K324" s="217" t="s">
        <v>199</v>
      </c>
      <c r="L324" s="45"/>
      <c r="M324" s="222" t="s">
        <v>44</v>
      </c>
      <c r="N324" s="223" t="s">
        <v>53</v>
      </c>
      <c r="O324" s="85"/>
      <c r="P324" s="224">
        <f>O324*H324</f>
        <v>0</v>
      </c>
      <c r="Q324" s="224">
        <v>0</v>
      </c>
      <c r="R324" s="224">
        <f>Q324*H324</f>
        <v>0</v>
      </c>
      <c r="S324" s="224">
        <v>0</v>
      </c>
      <c r="T324" s="225">
        <f>S324*H324</f>
        <v>0</v>
      </c>
      <c r="U324" s="39"/>
      <c r="V324" s="39"/>
      <c r="W324" s="39"/>
      <c r="X324" s="39"/>
      <c r="Y324" s="39"/>
      <c r="Z324" s="39"/>
      <c r="AA324" s="39"/>
      <c r="AB324" s="39"/>
      <c r="AC324" s="39"/>
      <c r="AD324" s="39"/>
      <c r="AE324" s="39"/>
      <c r="AR324" s="226" t="s">
        <v>221</v>
      </c>
      <c r="AT324" s="226" t="s">
        <v>195</v>
      </c>
      <c r="AU324" s="226" t="s">
        <v>89</v>
      </c>
      <c r="AY324" s="17" t="s">
        <v>192</v>
      </c>
      <c r="BE324" s="227">
        <f>IF(N324="základní",J324,0)</f>
        <v>0</v>
      </c>
      <c r="BF324" s="227">
        <f>IF(N324="snížená",J324,0)</f>
        <v>0</v>
      </c>
      <c r="BG324" s="227">
        <f>IF(N324="zákl. přenesená",J324,0)</f>
        <v>0</v>
      </c>
      <c r="BH324" s="227">
        <f>IF(N324="sníž. přenesená",J324,0)</f>
        <v>0</v>
      </c>
      <c r="BI324" s="227">
        <f>IF(N324="nulová",J324,0)</f>
        <v>0</v>
      </c>
      <c r="BJ324" s="17" t="s">
        <v>89</v>
      </c>
      <c r="BK324" s="227">
        <f>ROUND(I324*H324,2)</f>
        <v>0</v>
      </c>
      <c r="BL324" s="17" t="s">
        <v>221</v>
      </c>
      <c r="BM324" s="226" t="s">
        <v>1021</v>
      </c>
    </row>
    <row r="325" s="2" customFormat="1" ht="49.05" customHeight="1">
      <c r="A325" s="39"/>
      <c r="B325" s="40"/>
      <c r="C325" s="215" t="s">
        <v>1022</v>
      </c>
      <c r="D325" s="215" t="s">
        <v>195</v>
      </c>
      <c r="E325" s="216" t="s">
        <v>1023</v>
      </c>
      <c r="F325" s="217" t="s">
        <v>1024</v>
      </c>
      <c r="G325" s="218" t="s">
        <v>220</v>
      </c>
      <c r="H325" s="219">
        <v>6</v>
      </c>
      <c r="I325" s="220"/>
      <c r="J325" s="221">
        <f>ROUND(I325*H325,2)</f>
        <v>0</v>
      </c>
      <c r="K325" s="217" t="s">
        <v>199</v>
      </c>
      <c r="L325" s="45"/>
      <c r="M325" s="222" t="s">
        <v>44</v>
      </c>
      <c r="N325" s="223" t="s">
        <v>53</v>
      </c>
      <c r="O325" s="85"/>
      <c r="P325" s="224">
        <f>O325*H325</f>
        <v>0</v>
      </c>
      <c r="Q325" s="224">
        <v>0</v>
      </c>
      <c r="R325" s="224">
        <f>Q325*H325</f>
        <v>0</v>
      </c>
      <c r="S325" s="224">
        <v>0</v>
      </c>
      <c r="T325" s="225">
        <f>S325*H325</f>
        <v>0</v>
      </c>
      <c r="U325" s="39"/>
      <c r="V325" s="39"/>
      <c r="W325" s="39"/>
      <c r="X325" s="39"/>
      <c r="Y325" s="39"/>
      <c r="Z325" s="39"/>
      <c r="AA325" s="39"/>
      <c r="AB325" s="39"/>
      <c r="AC325" s="39"/>
      <c r="AD325" s="39"/>
      <c r="AE325" s="39"/>
      <c r="AR325" s="226" t="s">
        <v>221</v>
      </c>
      <c r="AT325" s="226" t="s">
        <v>195</v>
      </c>
      <c r="AU325" s="226" t="s">
        <v>89</v>
      </c>
      <c r="AY325" s="17" t="s">
        <v>192</v>
      </c>
      <c r="BE325" s="227">
        <f>IF(N325="základní",J325,0)</f>
        <v>0</v>
      </c>
      <c r="BF325" s="227">
        <f>IF(N325="snížená",J325,0)</f>
        <v>0</v>
      </c>
      <c r="BG325" s="227">
        <f>IF(N325="zákl. přenesená",J325,0)</f>
        <v>0</v>
      </c>
      <c r="BH325" s="227">
        <f>IF(N325="sníž. přenesená",J325,0)</f>
        <v>0</v>
      </c>
      <c r="BI325" s="227">
        <f>IF(N325="nulová",J325,0)</f>
        <v>0</v>
      </c>
      <c r="BJ325" s="17" t="s">
        <v>89</v>
      </c>
      <c r="BK325" s="227">
        <f>ROUND(I325*H325,2)</f>
        <v>0</v>
      </c>
      <c r="BL325" s="17" t="s">
        <v>221</v>
      </c>
      <c r="BM325" s="226" t="s">
        <v>1025</v>
      </c>
    </row>
    <row r="326" s="2" customFormat="1" ht="37.8" customHeight="1">
      <c r="A326" s="39"/>
      <c r="B326" s="40"/>
      <c r="C326" s="215" t="s">
        <v>1026</v>
      </c>
      <c r="D326" s="215" t="s">
        <v>195</v>
      </c>
      <c r="E326" s="216" t="s">
        <v>1027</v>
      </c>
      <c r="F326" s="217" t="s">
        <v>1028</v>
      </c>
      <c r="G326" s="218" t="s">
        <v>220</v>
      </c>
      <c r="H326" s="219">
        <v>14</v>
      </c>
      <c r="I326" s="220"/>
      <c r="J326" s="221">
        <f>ROUND(I326*H326,2)</f>
        <v>0</v>
      </c>
      <c r="K326" s="217" t="s">
        <v>199</v>
      </c>
      <c r="L326" s="45"/>
      <c r="M326" s="222" t="s">
        <v>44</v>
      </c>
      <c r="N326" s="223" t="s">
        <v>53</v>
      </c>
      <c r="O326" s="85"/>
      <c r="P326" s="224">
        <f>O326*H326</f>
        <v>0</v>
      </c>
      <c r="Q326" s="224">
        <v>0</v>
      </c>
      <c r="R326" s="224">
        <f>Q326*H326</f>
        <v>0</v>
      </c>
      <c r="S326" s="224">
        <v>0</v>
      </c>
      <c r="T326" s="225">
        <f>S326*H326</f>
        <v>0</v>
      </c>
      <c r="U326" s="39"/>
      <c r="V326" s="39"/>
      <c r="W326" s="39"/>
      <c r="X326" s="39"/>
      <c r="Y326" s="39"/>
      <c r="Z326" s="39"/>
      <c r="AA326" s="39"/>
      <c r="AB326" s="39"/>
      <c r="AC326" s="39"/>
      <c r="AD326" s="39"/>
      <c r="AE326" s="39"/>
      <c r="AR326" s="226" t="s">
        <v>221</v>
      </c>
      <c r="AT326" s="226" t="s">
        <v>195</v>
      </c>
      <c r="AU326" s="226" t="s">
        <v>89</v>
      </c>
      <c r="AY326" s="17" t="s">
        <v>192</v>
      </c>
      <c r="BE326" s="227">
        <f>IF(N326="základní",J326,0)</f>
        <v>0</v>
      </c>
      <c r="BF326" s="227">
        <f>IF(N326="snížená",J326,0)</f>
        <v>0</v>
      </c>
      <c r="BG326" s="227">
        <f>IF(N326="zákl. přenesená",J326,0)</f>
        <v>0</v>
      </c>
      <c r="BH326" s="227">
        <f>IF(N326="sníž. přenesená",J326,0)</f>
        <v>0</v>
      </c>
      <c r="BI326" s="227">
        <f>IF(N326="nulová",J326,0)</f>
        <v>0</v>
      </c>
      <c r="BJ326" s="17" t="s">
        <v>89</v>
      </c>
      <c r="BK326" s="227">
        <f>ROUND(I326*H326,2)</f>
        <v>0</v>
      </c>
      <c r="BL326" s="17" t="s">
        <v>221</v>
      </c>
      <c r="BM326" s="226" t="s">
        <v>1029</v>
      </c>
    </row>
    <row r="327" s="2" customFormat="1" ht="24.15" customHeight="1">
      <c r="A327" s="39"/>
      <c r="B327" s="40"/>
      <c r="C327" s="215" t="s">
        <v>1030</v>
      </c>
      <c r="D327" s="215" t="s">
        <v>195</v>
      </c>
      <c r="E327" s="216" t="s">
        <v>1031</v>
      </c>
      <c r="F327" s="217" t="s">
        <v>1032</v>
      </c>
      <c r="G327" s="218" t="s">
        <v>220</v>
      </c>
      <c r="H327" s="219">
        <v>14</v>
      </c>
      <c r="I327" s="220"/>
      <c r="J327" s="221">
        <f>ROUND(I327*H327,2)</f>
        <v>0</v>
      </c>
      <c r="K327" s="217" t="s">
        <v>199</v>
      </c>
      <c r="L327" s="45"/>
      <c r="M327" s="222" t="s">
        <v>44</v>
      </c>
      <c r="N327" s="223" t="s">
        <v>53</v>
      </c>
      <c r="O327" s="85"/>
      <c r="P327" s="224">
        <f>O327*H327</f>
        <v>0</v>
      </c>
      <c r="Q327" s="224">
        <v>0</v>
      </c>
      <c r="R327" s="224">
        <f>Q327*H327</f>
        <v>0</v>
      </c>
      <c r="S327" s="224">
        <v>0</v>
      </c>
      <c r="T327" s="225">
        <f>S327*H327</f>
        <v>0</v>
      </c>
      <c r="U327" s="39"/>
      <c r="V327" s="39"/>
      <c r="W327" s="39"/>
      <c r="X327" s="39"/>
      <c r="Y327" s="39"/>
      <c r="Z327" s="39"/>
      <c r="AA327" s="39"/>
      <c r="AB327" s="39"/>
      <c r="AC327" s="39"/>
      <c r="AD327" s="39"/>
      <c r="AE327" s="39"/>
      <c r="AR327" s="226" t="s">
        <v>221</v>
      </c>
      <c r="AT327" s="226" t="s">
        <v>195</v>
      </c>
      <c r="AU327" s="226" t="s">
        <v>89</v>
      </c>
      <c r="AY327" s="17" t="s">
        <v>192</v>
      </c>
      <c r="BE327" s="227">
        <f>IF(N327="základní",J327,0)</f>
        <v>0</v>
      </c>
      <c r="BF327" s="227">
        <f>IF(N327="snížená",J327,0)</f>
        <v>0</v>
      </c>
      <c r="BG327" s="227">
        <f>IF(N327="zákl. přenesená",J327,0)</f>
        <v>0</v>
      </c>
      <c r="BH327" s="227">
        <f>IF(N327="sníž. přenesená",J327,0)</f>
        <v>0</v>
      </c>
      <c r="BI327" s="227">
        <f>IF(N327="nulová",J327,0)</f>
        <v>0</v>
      </c>
      <c r="BJ327" s="17" t="s">
        <v>89</v>
      </c>
      <c r="BK327" s="227">
        <f>ROUND(I327*H327,2)</f>
        <v>0</v>
      </c>
      <c r="BL327" s="17" t="s">
        <v>221</v>
      </c>
      <c r="BM327" s="226" t="s">
        <v>1033</v>
      </c>
    </row>
    <row r="328" s="2" customFormat="1" ht="24.15" customHeight="1">
      <c r="A328" s="39"/>
      <c r="B328" s="40"/>
      <c r="C328" s="215" t="s">
        <v>1034</v>
      </c>
      <c r="D328" s="215" t="s">
        <v>195</v>
      </c>
      <c r="E328" s="216" t="s">
        <v>1035</v>
      </c>
      <c r="F328" s="217" t="s">
        <v>1036</v>
      </c>
      <c r="G328" s="218" t="s">
        <v>220</v>
      </c>
      <c r="H328" s="219">
        <v>8</v>
      </c>
      <c r="I328" s="220"/>
      <c r="J328" s="221">
        <f>ROUND(I328*H328,2)</f>
        <v>0</v>
      </c>
      <c r="K328" s="217" t="s">
        <v>199</v>
      </c>
      <c r="L328" s="45"/>
      <c r="M328" s="222" t="s">
        <v>44</v>
      </c>
      <c r="N328" s="223" t="s">
        <v>53</v>
      </c>
      <c r="O328" s="85"/>
      <c r="P328" s="224">
        <f>O328*H328</f>
        <v>0</v>
      </c>
      <c r="Q328" s="224">
        <v>0</v>
      </c>
      <c r="R328" s="224">
        <f>Q328*H328</f>
        <v>0</v>
      </c>
      <c r="S328" s="224">
        <v>0</v>
      </c>
      <c r="T328" s="225">
        <f>S328*H328</f>
        <v>0</v>
      </c>
      <c r="U328" s="39"/>
      <c r="V328" s="39"/>
      <c r="W328" s="39"/>
      <c r="X328" s="39"/>
      <c r="Y328" s="39"/>
      <c r="Z328" s="39"/>
      <c r="AA328" s="39"/>
      <c r="AB328" s="39"/>
      <c r="AC328" s="39"/>
      <c r="AD328" s="39"/>
      <c r="AE328" s="39"/>
      <c r="AR328" s="226" t="s">
        <v>221</v>
      </c>
      <c r="AT328" s="226" t="s">
        <v>195</v>
      </c>
      <c r="AU328" s="226" t="s">
        <v>89</v>
      </c>
      <c r="AY328" s="17" t="s">
        <v>192</v>
      </c>
      <c r="BE328" s="227">
        <f>IF(N328="základní",J328,0)</f>
        <v>0</v>
      </c>
      <c r="BF328" s="227">
        <f>IF(N328="snížená",J328,0)</f>
        <v>0</v>
      </c>
      <c r="BG328" s="227">
        <f>IF(N328="zákl. přenesená",J328,0)</f>
        <v>0</v>
      </c>
      <c r="BH328" s="227">
        <f>IF(N328="sníž. přenesená",J328,0)</f>
        <v>0</v>
      </c>
      <c r="BI328" s="227">
        <f>IF(N328="nulová",J328,0)</f>
        <v>0</v>
      </c>
      <c r="BJ328" s="17" t="s">
        <v>89</v>
      </c>
      <c r="BK328" s="227">
        <f>ROUND(I328*H328,2)</f>
        <v>0</v>
      </c>
      <c r="BL328" s="17" t="s">
        <v>221</v>
      </c>
      <c r="BM328" s="226" t="s">
        <v>1037</v>
      </c>
    </row>
    <row r="329" s="2" customFormat="1" ht="24.15" customHeight="1">
      <c r="A329" s="39"/>
      <c r="B329" s="40"/>
      <c r="C329" s="215" t="s">
        <v>1038</v>
      </c>
      <c r="D329" s="215" t="s">
        <v>195</v>
      </c>
      <c r="E329" s="216" t="s">
        <v>1039</v>
      </c>
      <c r="F329" s="217" t="s">
        <v>1040</v>
      </c>
      <c r="G329" s="218" t="s">
        <v>220</v>
      </c>
      <c r="H329" s="219">
        <v>2</v>
      </c>
      <c r="I329" s="220"/>
      <c r="J329" s="221">
        <f>ROUND(I329*H329,2)</f>
        <v>0</v>
      </c>
      <c r="K329" s="217" t="s">
        <v>199</v>
      </c>
      <c r="L329" s="45"/>
      <c r="M329" s="222" t="s">
        <v>44</v>
      </c>
      <c r="N329" s="223" t="s">
        <v>53</v>
      </c>
      <c r="O329" s="85"/>
      <c r="P329" s="224">
        <f>O329*H329</f>
        <v>0</v>
      </c>
      <c r="Q329" s="224">
        <v>0</v>
      </c>
      <c r="R329" s="224">
        <f>Q329*H329</f>
        <v>0</v>
      </c>
      <c r="S329" s="224">
        <v>0</v>
      </c>
      <c r="T329" s="225">
        <f>S329*H329</f>
        <v>0</v>
      </c>
      <c r="U329" s="39"/>
      <c r="V329" s="39"/>
      <c r="W329" s="39"/>
      <c r="X329" s="39"/>
      <c r="Y329" s="39"/>
      <c r="Z329" s="39"/>
      <c r="AA329" s="39"/>
      <c r="AB329" s="39"/>
      <c r="AC329" s="39"/>
      <c r="AD329" s="39"/>
      <c r="AE329" s="39"/>
      <c r="AR329" s="226" t="s">
        <v>221</v>
      </c>
      <c r="AT329" s="226" t="s">
        <v>195</v>
      </c>
      <c r="AU329" s="226" t="s">
        <v>89</v>
      </c>
      <c r="AY329" s="17" t="s">
        <v>192</v>
      </c>
      <c r="BE329" s="227">
        <f>IF(N329="základní",J329,0)</f>
        <v>0</v>
      </c>
      <c r="BF329" s="227">
        <f>IF(N329="snížená",J329,0)</f>
        <v>0</v>
      </c>
      <c r="BG329" s="227">
        <f>IF(N329="zákl. přenesená",J329,0)</f>
        <v>0</v>
      </c>
      <c r="BH329" s="227">
        <f>IF(N329="sníž. přenesená",J329,0)</f>
        <v>0</v>
      </c>
      <c r="BI329" s="227">
        <f>IF(N329="nulová",J329,0)</f>
        <v>0</v>
      </c>
      <c r="BJ329" s="17" t="s">
        <v>89</v>
      </c>
      <c r="BK329" s="227">
        <f>ROUND(I329*H329,2)</f>
        <v>0</v>
      </c>
      <c r="BL329" s="17" t="s">
        <v>221</v>
      </c>
      <c r="BM329" s="226" t="s">
        <v>1041</v>
      </c>
    </row>
    <row r="330" s="2" customFormat="1" ht="24.15" customHeight="1">
      <c r="A330" s="39"/>
      <c r="B330" s="40"/>
      <c r="C330" s="215" t="s">
        <v>1042</v>
      </c>
      <c r="D330" s="215" t="s">
        <v>195</v>
      </c>
      <c r="E330" s="216" t="s">
        <v>1043</v>
      </c>
      <c r="F330" s="217" t="s">
        <v>1044</v>
      </c>
      <c r="G330" s="218" t="s">
        <v>220</v>
      </c>
      <c r="H330" s="219">
        <v>1</v>
      </c>
      <c r="I330" s="220"/>
      <c r="J330" s="221">
        <f>ROUND(I330*H330,2)</f>
        <v>0</v>
      </c>
      <c r="K330" s="217" t="s">
        <v>199</v>
      </c>
      <c r="L330" s="45"/>
      <c r="M330" s="222" t="s">
        <v>44</v>
      </c>
      <c r="N330" s="223" t="s">
        <v>53</v>
      </c>
      <c r="O330" s="85"/>
      <c r="P330" s="224">
        <f>O330*H330</f>
        <v>0</v>
      </c>
      <c r="Q330" s="224">
        <v>0</v>
      </c>
      <c r="R330" s="224">
        <f>Q330*H330</f>
        <v>0</v>
      </c>
      <c r="S330" s="224">
        <v>0</v>
      </c>
      <c r="T330" s="225">
        <f>S330*H330</f>
        <v>0</v>
      </c>
      <c r="U330" s="39"/>
      <c r="V330" s="39"/>
      <c r="W330" s="39"/>
      <c r="X330" s="39"/>
      <c r="Y330" s="39"/>
      <c r="Z330" s="39"/>
      <c r="AA330" s="39"/>
      <c r="AB330" s="39"/>
      <c r="AC330" s="39"/>
      <c r="AD330" s="39"/>
      <c r="AE330" s="39"/>
      <c r="AR330" s="226" t="s">
        <v>221</v>
      </c>
      <c r="AT330" s="226" t="s">
        <v>195</v>
      </c>
      <c r="AU330" s="226" t="s">
        <v>89</v>
      </c>
      <c r="AY330" s="17" t="s">
        <v>192</v>
      </c>
      <c r="BE330" s="227">
        <f>IF(N330="základní",J330,0)</f>
        <v>0</v>
      </c>
      <c r="BF330" s="227">
        <f>IF(N330="snížená",J330,0)</f>
        <v>0</v>
      </c>
      <c r="BG330" s="227">
        <f>IF(N330="zákl. přenesená",J330,0)</f>
        <v>0</v>
      </c>
      <c r="BH330" s="227">
        <f>IF(N330="sníž. přenesená",J330,0)</f>
        <v>0</v>
      </c>
      <c r="BI330" s="227">
        <f>IF(N330="nulová",J330,0)</f>
        <v>0</v>
      </c>
      <c r="BJ330" s="17" t="s">
        <v>89</v>
      </c>
      <c r="BK330" s="227">
        <f>ROUND(I330*H330,2)</f>
        <v>0</v>
      </c>
      <c r="BL330" s="17" t="s">
        <v>221</v>
      </c>
      <c r="BM330" s="226" t="s">
        <v>1045</v>
      </c>
    </row>
    <row r="331" s="2" customFormat="1" ht="66.75" customHeight="1">
      <c r="A331" s="39"/>
      <c r="B331" s="40"/>
      <c r="C331" s="215" t="s">
        <v>1046</v>
      </c>
      <c r="D331" s="215" t="s">
        <v>195</v>
      </c>
      <c r="E331" s="216" t="s">
        <v>1047</v>
      </c>
      <c r="F331" s="217" t="s">
        <v>1048</v>
      </c>
      <c r="G331" s="218" t="s">
        <v>220</v>
      </c>
      <c r="H331" s="219">
        <v>14</v>
      </c>
      <c r="I331" s="220"/>
      <c r="J331" s="221">
        <f>ROUND(I331*H331,2)</f>
        <v>0</v>
      </c>
      <c r="K331" s="217" t="s">
        <v>199</v>
      </c>
      <c r="L331" s="45"/>
      <c r="M331" s="222" t="s">
        <v>44</v>
      </c>
      <c r="N331" s="223" t="s">
        <v>53</v>
      </c>
      <c r="O331" s="85"/>
      <c r="P331" s="224">
        <f>O331*H331</f>
        <v>0</v>
      </c>
      <c r="Q331" s="224">
        <v>0</v>
      </c>
      <c r="R331" s="224">
        <f>Q331*H331</f>
        <v>0</v>
      </c>
      <c r="S331" s="224">
        <v>0</v>
      </c>
      <c r="T331" s="225">
        <f>S331*H331</f>
        <v>0</v>
      </c>
      <c r="U331" s="39"/>
      <c r="V331" s="39"/>
      <c r="W331" s="39"/>
      <c r="X331" s="39"/>
      <c r="Y331" s="39"/>
      <c r="Z331" s="39"/>
      <c r="AA331" s="39"/>
      <c r="AB331" s="39"/>
      <c r="AC331" s="39"/>
      <c r="AD331" s="39"/>
      <c r="AE331" s="39"/>
      <c r="AR331" s="226" t="s">
        <v>221</v>
      </c>
      <c r="AT331" s="226" t="s">
        <v>195</v>
      </c>
      <c r="AU331" s="226" t="s">
        <v>89</v>
      </c>
      <c r="AY331" s="17" t="s">
        <v>192</v>
      </c>
      <c r="BE331" s="227">
        <f>IF(N331="základní",J331,0)</f>
        <v>0</v>
      </c>
      <c r="BF331" s="227">
        <f>IF(N331="snížená",J331,0)</f>
        <v>0</v>
      </c>
      <c r="BG331" s="227">
        <f>IF(N331="zákl. přenesená",J331,0)</f>
        <v>0</v>
      </c>
      <c r="BH331" s="227">
        <f>IF(N331="sníž. přenesená",J331,0)</f>
        <v>0</v>
      </c>
      <c r="BI331" s="227">
        <f>IF(N331="nulová",J331,0)</f>
        <v>0</v>
      </c>
      <c r="BJ331" s="17" t="s">
        <v>89</v>
      </c>
      <c r="BK331" s="227">
        <f>ROUND(I331*H331,2)</f>
        <v>0</v>
      </c>
      <c r="BL331" s="17" t="s">
        <v>221</v>
      </c>
      <c r="BM331" s="226" t="s">
        <v>1049</v>
      </c>
    </row>
    <row r="332" s="2" customFormat="1" ht="24.15" customHeight="1">
      <c r="A332" s="39"/>
      <c r="B332" s="40"/>
      <c r="C332" s="215" t="s">
        <v>1050</v>
      </c>
      <c r="D332" s="215" t="s">
        <v>195</v>
      </c>
      <c r="E332" s="216" t="s">
        <v>1051</v>
      </c>
      <c r="F332" s="217" t="s">
        <v>1052</v>
      </c>
      <c r="G332" s="218" t="s">
        <v>220</v>
      </c>
      <c r="H332" s="219">
        <v>14</v>
      </c>
      <c r="I332" s="220"/>
      <c r="J332" s="221">
        <f>ROUND(I332*H332,2)</f>
        <v>0</v>
      </c>
      <c r="K332" s="217" t="s">
        <v>199</v>
      </c>
      <c r="L332" s="45"/>
      <c r="M332" s="222" t="s">
        <v>44</v>
      </c>
      <c r="N332" s="223" t="s">
        <v>53</v>
      </c>
      <c r="O332" s="85"/>
      <c r="P332" s="224">
        <f>O332*H332</f>
        <v>0</v>
      </c>
      <c r="Q332" s="224">
        <v>0</v>
      </c>
      <c r="R332" s="224">
        <f>Q332*H332</f>
        <v>0</v>
      </c>
      <c r="S332" s="224">
        <v>0</v>
      </c>
      <c r="T332" s="225">
        <f>S332*H332</f>
        <v>0</v>
      </c>
      <c r="U332" s="39"/>
      <c r="V332" s="39"/>
      <c r="W332" s="39"/>
      <c r="X332" s="39"/>
      <c r="Y332" s="39"/>
      <c r="Z332" s="39"/>
      <c r="AA332" s="39"/>
      <c r="AB332" s="39"/>
      <c r="AC332" s="39"/>
      <c r="AD332" s="39"/>
      <c r="AE332" s="39"/>
      <c r="AR332" s="226" t="s">
        <v>221</v>
      </c>
      <c r="AT332" s="226" t="s">
        <v>195</v>
      </c>
      <c r="AU332" s="226" t="s">
        <v>89</v>
      </c>
      <c r="AY332" s="17" t="s">
        <v>192</v>
      </c>
      <c r="BE332" s="227">
        <f>IF(N332="základní",J332,0)</f>
        <v>0</v>
      </c>
      <c r="BF332" s="227">
        <f>IF(N332="snížená",J332,0)</f>
        <v>0</v>
      </c>
      <c r="BG332" s="227">
        <f>IF(N332="zákl. přenesená",J332,0)</f>
        <v>0</v>
      </c>
      <c r="BH332" s="227">
        <f>IF(N332="sníž. přenesená",J332,0)</f>
        <v>0</v>
      </c>
      <c r="BI332" s="227">
        <f>IF(N332="nulová",J332,0)</f>
        <v>0</v>
      </c>
      <c r="BJ332" s="17" t="s">
        <v>89</v>
      </c>
      <c r="BK332" s="227">
        <f>ROUND(I332*H332,2)</f>
        <v>0</v>
      </c>
      <c r="BL332" s="17" t="s">
        <v>221</v>
      </c>
      <c r="BM332" s="226" t="s">
        <v>1053</v>
      </c>
    </row>
    <row r="333" s="2" customFormat="1" ht="62.7" customHeight="1">
      <c r="A333" s="39"/>
      <c r="B333" s="40"/>
      <c r="C333" s="215" t="s">
        <v>1054</v>
      </c>
      <c r="D333" s="215" t="s">
        <v>195</v>
      </c>
      <c r="E333" s="216" t="s">
        <v>1055</v>
      </c>
      <c r="F333" s="217" t="s">
        <v>1056</v>
      </c>
      <c r="G333" s="218" t="s">
        <v>220</v>
      </c>
      <c r="H333" s="219">
        <v>14</v>
      </c>
      <c r="I333" s="220"/>
      <c r="J333" s="221">
        <f>ROUND(I333*H333,2)</f>
        <v>0</v>
      </c>
      <c r="K333" s="217" t="s">
        <v>199</v>
      </c>
      <c r="L333" s="45"/>
      <c r="M333" s="222" t="s">
        <v>44</v>
      </c>
      <c r="N333" s="223" t="s">
        <v>53</v>
      </c>
      <c r="O333" s="85"/>
      <c r="P333" s="224">
        <f>O333*H333</f>
        <v>0</v>
      </c>
      <c r="Q333" s="224">
        <v>0</v>
      </c>
      <c r="R333" s="224">
        <f>Q333*H333</f>
        <v>0</v>
      </c>
      <c r="S333" s="224">
        <v>0</v>
      </c>
      <c r="T333" s="225">
        <f>S333*H333</f>
        <v>0</v>
      </c>
      <c r="U333" s="39"/>
      <c r="V333" s="39"/>
      <c r="W333" s="39"/>
      <c r="X333" s="39"/>
      <c r="Y333" s="39"/>
      <c r="Z333" s="39"/>
      <c r="AA333" s="39"/>
      <c r="AB333" s="39"/>
      <c r="AC333" s="39"/>
      <c r="AD333" s="39"/>
      <c r="AE333" s="39"/>
      <c r="AR333" s="226" t="s">
        <v>221</v>
      </c>
      <c r="AT333" s="226" t="s">
        <v>195</v>
      </c>
      <c r="AU333" s="226" t="s">
        <v>89</v>
      </c>
      <c r="AY333" s="17" t="s">
        <v>192</v>
      </c>
      <c r="BE333" s="227">
        <f>IF(N333="základní",J333,0)</f>
        <v>0</v>
      </c>
      <c r="BF333" s="227">
        <f>IF(N333="snížená",J333,0)</f>
        <v>0</v>
      </c>
      <c r="BG333" s="227">
        <f>IF(N333="zákl. přenesená",J333,0)</f>
        <v>0</v>
      </c>
      <c r="BH333" s="227">
        <f>IF(N333="sníž. přenesená",J333,0)</f>
        <v>0</v>
      </c>
      <c r="BI333" s="227">
        <f>IF(N333="nulová",J333,0)</f>
        <v>0</v>
      </c>
      <c r="BJ333" s="17" t="s">
        <v>89</v>
      </c>
      <c r="BK333" s="227">
        <f>ROUND(I333*H333,2)</f>
        <v>0</v>
      </c>
      <c r="BL333" s="17" t="s">
        <v>221</v>
      </c>
      <c r="BM333" s="226" t="s">
        <v>1057</v>
      </c>
    </row>
    <row r="334" s="2" customFormat="1" ht="49.05" customHeight="1">
      <c r="A334" s="39"/>
      <c r="B334" s="40"/>
      <c r="C334" s="215" t="s">
        <v>1058</v>
      </c>
      <c r="D334" s="215" t="s">
        <v>195</v>
      </c>
      <c r="E334" s="216" t="s">
        <v>1059</v>
      </c>
      <c r="F334" s="217" t="s">
        <v>1060</v>
      </c>
      <c r="G334" s="218" t="s">
        <v>220</v>
      </c>
      <c r="H334" s="219">
        <v>1</v>
      </c>
      <c r="I334" s="220"/>
      <c r="J334" s="221">
        <f>ROUND(I334*H334,2)</f>
        <v>0</v>
      </c>
      <c r="K334" s="217" t="s">
        <v>199</v>
      </c>
      <c r="L334" s="45"/>
      <c r="M334" s="222" t="s">
        <v>44</v>
      </c>
      <c r="N334" s="223" t="s">
        <v>53</v>
      </c>
      <c r="O334" s="85"/>
      <c r="P334" s="224">
        <f>O334*H334</f>
        <v>0</v>
      </c>
      <c r="Q334" s="224">
        <v>0</v>
      </c>
      <c r="R334" s="224">
        <f>Q334*H334</f>
        <v>0</v>
      </c>
      <c r="S334" s="224">
        <v>0</v>
      </c>
      <c r="T334" s="225">
        <f>S334*H334</f>
        <v>0</v>
      </c>
      <c r="U334" s="39"/>
      <c r="V334" s="39"/>
      <c r="W334" s="39"/>
      <c r="X334" s="39"/>
      <c r="Y334" s="39"/>
      <c r="Z334" s="39"/>
      <c r="AA334" s="39"/>
      <c r="AB334" s="39"/>
      <c r="AC334" s="39"/>
      <c r="AD334" s="39"/>
      <c r="AE334" s="39"/>
      <c r="AR334" s="226" t="s">
        <v>221</v>
      </c>
      <c r="AT334" s="226" t="s">
        <v>195</v>
      </c>
      <c r="AU334" s="226" t="s">
        <v>89</v>
      </c>
      <c r="AY334" s="17" t="s">
        <v>192</v>
      </c>
      <c r="BE334" s="227">
        <f>IF(N334="základní",J334,0)</f>
        <v>0</v>
      </c>
      <c r="BF334" s="227">
        <f>IF(N334="snížená",J334,0)</f>
        <v>0</v>
      </c>
      <c r="BG334" s="227">
        <f>IF(N334="zákl. přenesená",J334,0)</f>
        <v>0</v>
      </c>
      <c r="BH334" s="227">
        <f>IF(N334="sníž. přenesená",J334,0)</f>
        <v>0</v>
      </c>
      <c r="BI334" s="227">
        <f>IF(N334="nulová",J334,0)</f>
        <v>0</v>
      </c>
      <c r="BJ334" s="17" t="s">
        <v>89</v>
      </c>
      <c r="BK334" s="227">
        <f>ROUND(I334*H334,2)</f>
        <v>0</v>
      </c>
      <c r="BL334" s="17" t="s">
        <v>221</v>
      </c>
      <c r="BM334" s="226" t="s">
        <v>1061</v>
      </c>
    </row>
    <row r="335" s="12" customFormat="1" ht="25.92" customHeight="1">
      <c r="A335" s="12"/>
      <c r="B335" s="199"/>
      <c r="C335" s="200"/>
      <c r="D335" s="201" t="s">
        <v>81</v>
      </c>
      <c r="E335" s="202" t="s">
        <v>1062</v>
      </c>
      <c r="F335" s="202" t="s">
        <v>1063</v>
      </c>
      <c r="G335" s="200"/>
      <c r="H335" s="200"/>
      <c r="I335" s="203"/>
      <c r="J335" s="204">
        <f>BK335</f>
        <v>0</v>
      </c>
      <c r="K335" s="200"/>
      <c r="L335" s="205"/>
      <c r="M335" s="206"/>
      <c r="N335" s="207"/>
      <c r="O335" s="207"/>
      <c r="P335" s="208">
        <f>SUM(P336:P338)</f>
        <v>0</v>
      </c>
      <c r="Q335" s="207"/>
      <c r="R335" s="208">
        <f>SUM(R336:R338)</f>
        <v>0</v>
      </c>
      <c r="S335" s="207"/>
      <c r="T335" s="209">
        <f>SUM(T336:T338)</f>
        <v>0</v>
      </c>
      <c r="U335" s="12"/>
      <c r="V335" s="12"/>
      <c r="W335" s="12"/>
      <c r="X335" s="12"/>
      <c r="Y335" s="12"/>
      <c r="Z335" s="12"/>
      <c r="AA335" s="12"/>
      <c r="AB335" s="12"/>
      <c r="AC335" s="12"/>
      <c r="AD335" s="12"/>
      <c r="AE335" s="12"/>
      <c r="AR335" s="210" t="s">
        <v>200</v>
      </c>
      <c r="AT335" s="211" t="s">
        <v>81</v>
      </c>
      <c r="AU335" s="211" t="s">
        <v>82</v>
      </c>
      <c r="AY335" s="210" t="s">
        <v>192</v>
      </c>
      <c r="BK335" s="212">
        <f>SUM(BK336:BK338)</f>
        <v>0</v>
      </c>
    </row>
    <row r="336" s="2" customFormat="1" ht="37.8" customHeight="1">
      <c r="A336" s="39"/>
      <c r="B336" s="40"/>
      <c r="C336" s="215" t="s">
        <v>1064</v>
      </c>
      <c r="D336" s="215" t="s">
        <v>195</v>
      </c>
      <c r="E336" s="216" t="s">
        <v>1065</v>
      </c>
      <c r="F336" s="217" t="s">
        <v>1066</v>
      </c>
      <c r="G336" s="218" t="s">
        <v>220</v>
      </c>
      <c r="H336" s="219">
        <v>4</v>
      </c>
      <c r="I336" s="220"/>
      <c r="J336" s="221">
        <f>ROUND(I336*H336,2)</f>
        <v>0</v>
      </c>
      <c r="K336" s="217" t="s">
        <v>199</v>
      </c>
      <c r="L336" s="45"/>
      <c r="M336" s="222" t="s">
        <v>44</v>
      </c>
      <c r="N336" s="223" t="s">
        <v>53</v>
      </c>
      <c r="O336" s="85"/>
      <c r="P336" s="224">
        <f>O336*H336</f>
        <v>0</v>
      </c>
      <c r="Q336" s="224">
        <v>0</v>
      </c>
      <c r="R336" s="224">
        <f>Q336*H336</f>
        <v>0</v>
      </c>
      <c r="S336" s="224">
        <v>0</v>
      </c>
      <c r="T336" s="225">
        <f>S336*H336</f>
        <v>0</v>
      </c>
      <c r="U336" s="39"/>
      <c r="V336" s="39"/>
      <c r="W336" s="39"/>
      <c r="X336" s="39"/>
      <c r="Y336" s="39"/>
      <c r="Z336" s="39"/>
      <c r="AA336" s="39"/>
      <c r="AB336" s="39"/>
      <c r="AC336" s="39"/>
      <c r="AD336" s="39"/>
      <c r="AE336" s="39"/>
      <c r="AR336" s="226" t="s">
        <v>1067</v>
      </c>
      <c r="AT336" s="226" t="s">
        <v>195</v>
      </c>
      <c r="AU336" s="226" t="s">
        <v>89</v>
      </c>
      <c r="AY336" s="17" t="s">
        <v>192</v>
      </c>
      <c r="BE336" s="227">
        <f>IF(N336="základní",J336,0)</f>
        <v>0</v>
      </c>
      <c r="BF336" s="227">
        <f>IF(N336="snížená",J336,0)</f>
        <v>0</v>
      </c>
      <c r="BG336" s="227">
        <f>IF(N336="zákl. přenesená",J336,0)</f>
        <v>0</v>
      </c>
      <c r="BH336" s="227">
        <f>IF(N336="sníž. přenesená",J336,0)</f>
        <v>0</v>
      </c>
      <c r="BI336" s="227">
        <f>IF(N336="nulová",J336,0)</f>
        <v>0</v>
      </c>
      <c r="BJ336" s="17" t="s">
        <v>89</v>
      </c>
      <c r="BK336" s="227">
        <f>ROUND(I336*H336,2)</f>
        <v>0</v>
      </c>
      <c r="BL336" s="17" t="s">
        <v>1067</v>
      </c>
      <c r="BM336" s="226" t="s">
        <v>1068</v>
      </c>
    </row>
    <row r="337" s="2" customFormat="1" ht="33" customHeight="1">
      <c r="A337" s="39"/>
      <c r="B337" s="40"/>
      <c r="C337" s="215" t="s">
        <v>1069</v>
      </c>
      <c r="D337" s="215" t="s">
        <v>195</v>
      </c>
      <c r="E337" s="216" t="s">
        <v>1070</v>
      </c>
      <c r="F337" s="217" t="s">
        <v>1071</v>
      </c>
      <c r="G337" s="218" t="s">
        <v>220</v>
      </c>
      <c r="H337" s="219">
        <v>4</v>
      </c>
      <c r="I337" s="220"/>
      <c r="J337" s="221">
        <f>ROUND(I337*H337,2)</f>
        <v>0</v>
      </c>
      <c r="K337" s="217" t="s">
        <v>199</v>
      </c>
      <c r="L337" s="45"/>
      <c r="M337" s="222" t="s">
        <v>44</v>
      </c>
      <c r="N337" s="223" t="s">
        <v>53</v>
      </c>
      <c r="O337" s="85"/>
      <c r="P337" s="224">
        <f>O337*H337</f>
        <v>0</v>
      </c>
      <c r="Q337" s="224">
        <v>0</v>
      </c>
      <c r="R337" s="224">
        <f>Q337*H337</f>
        <v>0</v>
      </c>
      <c r="S337" s="224">
        <v>0</v>
      </c>
      <c r="T337" s="225">
        <f>S337*H337</f>
        <v>0</v>
      </c>
      <c r="U337" s="39"/>
      <c r="V337" s="39"/>
      <c r="W337" s="39"/>
      <c r="X337" s="39"/>
      <c r="Y337" s="39"/>
      <c r="Z337" s="39"/>
      <c r="AA337" s="39"/>
      <c r="AB337" s="39"/>
      <c r="AC337" s="39"/>
      <c r="AD337" s="39"/>
      <c r="AE337" s="39"/>
      <c r="AR337" s="226" t="s">
        <v>1067</v>
      </c>
      <c r="AT337" s="226" t="s">
        <v>195</v>
      </c>
      <c r="AU337" s="226" t="s">
        <v>89</v>
      </c>
      <c r="AY337" s="17" t="s">
        <v>192</v>
      </c>
      <c r="BE337" s="227">
        <f>IF(N337="základní",J337,0)</f>
        <v>0</v>
      </c>
      <c r="BF337" s="227">
        <f>IF(N337="snížená",J337,0)</f>
        <v>0</v>
      </c>
      <c r="BG337" s="227">
        <f>IF(N337="zákl. přenesená",J337,0)</f>
        <v>0</v>
      </c>
      <c r="BH337" s="227">
        <f>IF(N337="sníž. přenesená",J337,0)</f>
        <v>0</v>
      </c>
      <c r="BI337" s="227">
        <f>IF(N337="nulová",J337,0)</f>
        <v>0</v>
      </c>
      <c r="BJ337" s="17" t="s">
        <v>89</v>
      </c>
      <c r="BK337" s="227">
        <f>ROUND(I337*H337,2)</f>
        <v>0</v>
      </c>
      <c r="BL337" s="17" t="s">
        <v>1067</v>
      </c>
      <c r="BM337" s="226" t="s">
        <v>1072</v>
      </c>
    </row>
    <row r="338" s="2" customFormat="1" ht="33" customHeight="1">
      <c r="A338" s="39"/>
      <c r="B338" s="40"/>
      <c r="C338" s="215" t="s">
        <v>1073</v>
      </c>
      <c r="D338" s="215" t="s">
        <v>195</v>
      </c>
      <c r="E338" s="216" t="s">
        <v>1074</v>
      </c>
      <c r="F338" s="217" t="s">
        <v>1075</v>
      </c>
      <c r="G338" s="218" t="s">
        <v>220</v>
      </c>
      <c r="H338" s="219">
        <v>4</v>
      </c>
      <c r="I338" s="220"/>
      <c r="J338" s="221">
        <f>ROUND(I338*H338,2)</f>
        <v>0</v>
      </c>
      <c r="K338" s="217" t="s">
        <v>199</v>
      </c>
      <c r="L338" s="45"/>
      <c r="M338" s="243" t="s">
        <v>44</v>
      </c>
      <c r="N338" s="244" t="s">
        <v>53</v>
      </c>
      <c r="O338" s="245"/>
      <c r="P338" s="246">
        <f>O338*H338</f>
        <v>0</v>
      </c>
      <c r="Q338" s="246">
        <v>0</v>
      </c>
      <c r="R338" s="246">
        <f>Q338*H338</f>
        <v>0</v>
      </c>
      <c r="S338" s="246">
        <v>0</v>
      </c>
      <c r="T338" s="247">
        <f>S338*H338</f>
        <v>0</v>
      </c>
      <c r="U338" s="39"/>
      <c r="V338" s="39"/>
      <c r="W338" s="39"/>
      <c r="X338" s="39"/>
      <c r="Y338" s="39"/>
      <c r="Z338" s="39"/>
      <c r="AA338" s="39"/>
      <c r="AB338" s="39"/>
      <c r="AC338" s="39"/>
      <c r="AD338" s="39"/>
      <c r="AE338" s="39"/>
      <c r="AR338" s="226" t="s">
        <v>1067</v>
      </c>
      <c r="AT338" s="226" t="s">
        <v>195</v>
      </c>
      <c r="AU338" s="226" t="s">
        <v>89</v>
      </c>
      <c r="AY338" s="17" t="s">
        <v>192</v>
      </c>
      <c r="BE338" s="227">
        <f>IF(N338="základní",J338,0)</f>
        <v>0</v>
      </c>
      <c r="BF338" s="227">
        <f>IF(N338="snížená",J338,0)</f>
        <v>0</v>
      </c>
      <c r="BG338" s="227">
        <f>IF(N338="zákl. přenesená",J338,0)</f>
        <v>0</v>
      </c>
      <c r="BH338" s="227">
        <f>IF(N338="sníž. přenesená",J338,0)</f>
        <v>0</v>
      </c>
      <c r="BI338" s="227">
        <f>IF(N338="nulová",J338,0)</f>
        <v>0</v>
      </c>
      <c r="BJ338" s="17" t="s">
        <v>89</v>
      </c>
      <c r="BK338" s="227">
        <f>ROUND(I338*H338,2)</f>
        <v>0</v>
      </c>
      <c r="BL338" s="17" t="s">
        <v>1067</v>
      </c>
      <c r="BM338" s="226" t="s">
        <v>1076</v>
      </c>
    </row>
    <row r="339" s="2" customFormat="1" ht="6.96" customHeight="1">
      <c r="A339" s="39"/>
      <c r="B339" s="60"/>
      <c r="C339" s="61"/>
      <c r="D339" s="61"/>
      <c r="E339" s="61"/>
      <c r="F339" s="61"/>
      <c r="G339" s="61"/>
      <c r="H339" s="61"/>
      <c r="I339" s="61"/>
      <c r="J339" s="61"/>
      <c r="K339" s="61"/>
      <c r="L339" s="45"/>
      <c r="M339" s="39"/>
      <c r="O339" s="39"/>
      <c r="P339" s="39"/>
      <c r="Q339" s="39"/>
      <c r="R339" s="39"/>
      <c r="S339" s="39"/>
      <c r="T339" s="39"/>
      <c r="U339" s="39"/>
      <c r="V339" s="39"/>
      <c r="W339" s="39"/>
      <c r="X339" s="39"/>
      <c r="Y339" s="39"/>
      <c r="Z339" s="39"/>
      <c r="AA339" s="39"/>
      <c r="AB339" s="39"/>
      <c r="AC339" s="39"/>
      <c r="AD339" s="39"/>
      <c r="AE339" s="39"/>
    </row>
  </sheetData>
  <sheetProtection sheet="1" autoFilter="0" formatColumns="0" formatRows="0" objects="1" scenarios="1" spinCount="100000" saltValue="Uitr6GynPaXunG8KuWJMny4SPCYyouftY8195OI1keCbEJ//zqg2kdsqnOkfpNdcUhsayLpg321mRrt7kEQRJQ==" hashValue="BELhWVW2wdDm++Lh1Z/ytijVMVcsBXCbnP3aEYuiLGNIrRdzrka8qnlEQmPRV12kviuU+pH+VvTtVc1OTxsw4Q==" algorithmName="SHA-512" password="CC35"/>
  <autoFilter ref="C106:K338"/>
  <mergeCells count="15">
    <mergeCell ref="E7:H7"/>
    <mergeCell ref="E11:H11"/>
    <mergeCell ref="E9:H9"/>
    <mergeCell ref="E13:H13"/>
    <mergeCell ref="E22:H22"/>
    <mergeCell ref="E31:H31"/>
    <mergeCell ref="E52:H52"/>
    <mergeCell ref="E56:H56"/>
    <mergeCell ref="E54:H54"/>
    <mergeCell ref="E58:H58"/>
    <mergeCell ref="E93:H93"/>
    <mergeCell ref="E97:H97"/>
    <mergeCell ref="E95:H95"/>
    <mergeCell ref="E99:H9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103</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c r="B8" s="20"/>
      <c r="D8" s="144" t="s">
        <v>151</v>
      </c>
      <c r="L8" s="20"/>
    </row>
    <row r="9" s="1" customFormat="1" ht="16.5" customHeight="1">
      <c r="B9" s="20"/>
      <c r="E9" s="145" t="s">
        <v>152</v>
      </c>
      <c r="F9" s="1"/>
      <c r="G9" s="1"/>
      <c r="H9" s="1"/>
      <c r="L9" s="20"/>
    </row>
    <row r="10" s="1" customFormat="1" ht="12" customHeight="1">
      <c r="B10" s="20"/>
      <c r="D10" s="144" t="s">
        <v>153</v>
      </c>
      <c r="L10" s="20"/>
    </row>
    <row r="11" s="2" customFormat="1" ht="16.5" customHeight="1">
      <c r="A11" s="39"/>
      <c r="B11" s="45"/>
      <c r="C11" s="39"/>
      <c r="D11" s="39"/>
      <c r="E11" s="146" t="s">
        <v>154</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155</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1077</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44</v>
      </c>
      <c r="G15" s="39"/>
      <c r="H15" s="39"/>
      <c r="I15" s="144" t="s">
        <v>20</v>
      </c>
      <c r="J15" s="134" t="s">
        <v>44</v>
      </c>
      <c r="K15" s="39"/>
      <c r="L15" s="147"/>
      <c r="S15" s="39"/>
      <c r="T15" s="39"/>
      <c r="U15" s="39"/>
      <c r="V15" s="39"/>
      <c r="W15" s="39"/>
      <c r="X15" s="39"/>
      <c r="Y15" s="39"/>
      <c r="Z15" s="39"/>
      <c r="AA15" s="39"/>
      <c r="AB15" s="39"/>
      <c r="AC15" s="39"/>
      <c r="AD15" s="39"/>
      <c r="AE15" s="39"/>
    </row>
    <row r="16" s="2" customFormat="1" ht="12" customHeight="1">
      <c r="A16" s="39"/>
      <c r="B16" s="45"/>
      <c r="C16" s="39"/>
      <c r="D16" s="144" t="s">
        <v>22</v>
      </c>
      <c r="E16" s="39"/>
      <c r="F16" s="134" t="s">
        <v>23</v>
      </c>
      <c r="G16" s="39"/>
      <c r="H16" s="39"/>
      <c r="I16" s="144" t="s">
        <v>24</v>
      </c>
      <c r="J16" s="149" t="str">
        <f>'Rekapitulace zakázky'!AN8</f>
        <v>27. 1. 2022</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30</v>
      </c>
      <c r="E18" s="39"/>
      <c r="F18" s="39"/>
      <c r="G18" s="39"/>
      <c r="H18" s="39"/>
      <c r="I18" s="144" t="s">
        <v>31</v>
      </c>
      <c r="J18" s="134" t="s">
        <v>32</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33</v>
      </c>
      <c r="F19" s="39"/>
      <c r="G19" s="39"/>
      <c r="H19" s="39"/>
      <c r="I19" s="144" t="s">
        <v>34</v>
      </c>
      <c r="J19" s="134" t="s">
        <v>35</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36</v>
      </c>
      <c r="E21" s="39"/>
      <c r="F21" s="39"/>
      <c r="G21" s="39"/>
      <c r="H21" s="39"/>
      <c r="I21" s="144" t="s">
        <v>31</v>
      </c>
      <c r="J21" s="33"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3" t="str">
        <f>'Rekapitulace zakázky'!E14</f>
        <v>Vyplň údaj</v>
      </c>
      <c r="F22" s="134"/>
      <c r="G22" s="134"/>
      <c r="H22" s="134"/>
      <c r="I22" s="144" t="s">
        <v>34</v>
      </c>
      <c r="J22" s="33"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38</v>
      </c>
      <c r="E24" s="39"/>
      <c r="F24" s="39"/>
      <c r="G24" s="39"/>
      <c r="H24" s="39"/>
      <c r="I24" s="144" t="s">
        <v>31</v>
      </c>
      <c r="J24" s="134" t="s">
        <v>39</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
        <v>40</v>
      </c>
      <c r="F25" s="39"/>
      <c r="G25" s="39"/>
      <c r="H25" s="39"/>
      <c r="I25" s="144" t="s">
        <v>34</v>
      </c>
      <c r="J25" s="134" t="s">
        <v>41</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43</v>
      </c>
      <c r="E27" s="39"/>
      <c r="F27" s="39"/>
      <c r="G27" s="39"/>
      <c r="H27" s="39"/>
      <c r="I27" s="144" t="s">
        <v>31</v>
      </c>
      <c r="J27" s="134" t="s">
        <v>44</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45</v>
      </c>
      <c r="F28" s="39"/>
      <c r="G28" s="39"/>
      <c r="H28" s="39"/>
      <c r="I28" s="144" t="s">
        <v>34</v>
      </c>
      <c r="J28" s="134" t="s">
        <v>44</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46</v>
      </c>
      <c r="E30" s="39"/>
      <c r="F30" s="39"/>
      <c r="G30" s="39"/>
      <c r="H30" s="39"/>
      <c r="I30" s="39"/>
      <c r="J30" s="39"/>
      <c r="K30" s="39"/>
      <c r="L30" s="147"/>
      <c r="S30" s="39"/>
      <c r="T30" s="39"/>
      <c r="U30" s="39"/>
      <c r="V30" s="39"/>
      <c r="W30" s="39"/>
      <c r="X30" s="39"/>
      <c r="Y30" s="39"/>
      <c r="Z30" s="39"/>
      <c r="AA30" s="39"/>
      <c r="AB30" s="39"/>
      <c r="AC30" s="39"/>
      <c r="AD30" s="39"/>
      <c r="AE30" s="39"/>
    </row>
    <row r="31" s="8" customFormat="1" ht="71.25" customHeight="1">
      <c r="A31" s="150"/>
      <c r="B31" s="151"/>
      <c r="C31" s="150"/>
      <c r="D31" s="150"/>
      <c r="E31" s="152" t="s">
        <v>47</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48</v>
      </c>
      <c r="E34" s="39"/>
      <c r="F34" s="39"/>
      <c r="G34" s="39"/>
      <c r="H34" s="39"/>
      <c r="I34" s="39"/>
      <c r="J34" s="156">
        <f>ROUND(J95,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50</v>
      </c>
      <c r="G36" s="39"/>
      <c r="H36" s="39"/>
      <c r="I36" s="157" t="s">
        <v>49</v>
      </c>
      <c r="J36" s="157" t="s">
        <v>51</v>
      </c>
      <c r="K36" s="39"/>
      <c r="L36" s="147"/>
      <c r="S36" s="39"/>
      <c r="T36" s="39"/>
      <c r="U36" s="39"/>
      <c r="V36" s="39"/>
      <c r="W36" s="39"/>
      <c r="X36" s="39"/>
      <c r="Y36" s="39"/>
      <c r="Z36" s="39"/>
      <c r="AA36" s="39"/>
      <c r="AB36" s="39"/>
      <c r="AC36" s="39"/>
      <c r="AD36" s="39"/>
      <c r="AE36" s="39"/>
    </row>
    <row r="37" s="2" customFormat="1" ht="14.4" customHeight="1">
      <c r="A37" s="39"/>
      <c r="B37" s="45"/>
      <c r="C37" s="39"/>
      <c r="D37" s="146" t="s">
        <v>52</v>
      </c>
      <c r="E37" s="144" t="s">
        <v>53</v>
      </c>
      <c r="F37" s="158">
        <f>ROUND((SUM(BE95:BE117)),  2)</f>
        <v>0</v>
      </c>
      <c r="G37" s="39"/>
      <c r="H37" s="39"/>
      <c r="I37" s="159">
        <v>0.20999999999999999</v>
      </c>
      <c r="J37" s="158">
        <f>ROUND(((SUM(BE95:BE117))*I37),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54</v>
      </c>
      <c r="F38" s="158">
        <f>ROUND((SUM(BF95:BF117)),  2)</f>
        <v>0</v>
      </c>
      <c r="G38" s="39"/>
      <c r="H38" s="39"/>
      <c r="I38" s="159">
        <v>0.14999999999999999</v>
      </c>
      <c r="J38" s="158">
        <f>ROUND(((SUM(BF95:BF117))*I38),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55</v>
      </c>
      <c r="F39" s="158">
        <f>ROUND((SUM(BG95:BG117)),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56</v>
      </c>
      <c r="F40" s="158">
        <f>ROUND((SUM(BH95:BH117)),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57</v>
      </c>
      <c r="F41" s="158">
        <f>ROUND((SUM(BI95:BI117)),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58</v>
      </c>
      <c r="E43" s="162"/>
      <c r="F43" s="162"/>
      <c r="G43" s="163" t="s">
        <v>59</v>
      </c>
      <c r="H43" s="164" t="s">
        <v>60</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hidden="1"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hidden="1" s="2" customFormat="1" ht="24.96" customHeight="1">
      <c r="A49" s="39"/>
      <c r="B49" s="40"/>
      <c r="C49" s="23" t="s">
        <v>157</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hidden="1" s="2" customFormat="1" ht="12" customHeight="1">
      <c r="A51" s="39"/>
      <c r="B51" s="40"/>
      <c r="C51" s="32" t="s">
        <v>16</v>
      </c>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6.5" customHeight="1">
      <c r="A52" s="39"/>
      <c r="B52" s="40"/>
      <c r="C52" s="41"/>
      <c r="D52" s="41"/>
      <c r="E52" s="171" t="str">
        <f>E7</f>
        <v>Oprava zabezpečovacího zařízení v žst. Kostelec nad Orlicí</v>
      </c>
      <c r="F52" s="32"/>
      <c r="G52" s="32"/>
      <c r="H52" s="32"/>
      <c r="I52" s="41"/>
      <c r="J52" s="41"/>
      <c r="K52" s="41"/>
      <c r="L52" s="147"/>
      <c r="S52" s="39"/>
      <c r="T52" s="39"/>
      <c r="U52" s="39"/>
      <c r="V52" s="39"/>
      <c r="W52" s="39"/>
      <c r="X52" s="39"/>
      <c r="Y52" s="39"/>
      <c r="Z52" s="39"/>
      <c r="AA52" s="39"/>
      <c r="AB52" s="39"/>
      <c r="AC52" s="39"/>
      <c r="AD52" s="39"/>
      <c r="AE52" s="39"/>
    </row>
    <row r="53" hidden="1" s="1" customFormat="1" ht="12" customHeight="1">
      <c r="B53" s="21"/>
      <c r="C53" s="32" t="s">
        <v>151</v>
      </c>
      <c r="D53" s="22"/>
      <c r="E53" s="22"/>
      <c r="F53" s="22"/>
      <c r="G53" s="22"/>
      <c r="H53" s="22"/>
      <c r="I53" s="22"/>
      <c r="J53" s="22"/>
      <c r="K53" s="22"/>
      <c r="L53" s="20"/>
    </row>
    <row r="54" hidden="1" s="1" customFormat="1" ht="16.5" customHeight="1">
      <c r="B54" s="21"/>
      <c r="C54" s="22"/>
      <c r="D54" s="22"/>
      <c r="E54" s="171" t="s">
        <v>152</v>
      </c>
      <c r="F54" s="22"/>
      <c r="G54" s="22"/>
      <c r="H54" s="22"/>
      <c r="I54" s="22"/>
      <c r="J54" s="22"/>
      <c r="K54" s="22"/>
      <c r="L54" s="20"/>
    </row>
    <row r="55" hidden="1" s="1" customFormat="1" ht="12" customHeight="1">
      <c r="B55" s="21"/>
      <c r="C55" s="32" t="s">
        <v>153</v>
      </c>
      <c r="D55" s="22"/>
      <c r="E55" s="22"/>
      <c r="F55" s="22"/>
      <c r="G55" s="22"/>
      <c r="H55" s="22"/>
      <c r="I55" s="22"/>
      <c r="J55" s="22"/>
      <c r="K55" s="22"/>
      <c r="L55" s="20"/>
    </row>
    <row r="56" hidden="1" s="2" customFormat="1" ht="16.5" customHeight="1">
      <c r="A56" s="39"/>
      <c r="B56" s="40"/>
      <c r="C56" s="41"/>
      <c r="D56" s="41"/>
      <c r="E56" s="172" t="s">
        <v>154</v>
      </c>
      <c r="F56" s="41"/>
      <c r="G56" s="41"/>
      <c r="H56" s="41"/>
      <c r="I56" s="41"/>
      <c r="J56" s="41"/>
      <c r="K56" s="41"/>
      <c r="L56" s="147"/>
      <c r="S56" s="39"/>
      <c r="T56" s="39"/>
      <c r="U56" s="39"/>
      <c r="V56" s="39"/>
      <c r="W56" s="39"/>
      <c r="X56" s="39"/>
      <c r="Y56" s="39"/>
      <c r="Z56" s="39"/>
      <c r="AA56" s="39"/>
      <c r="AB56" s="39"/>
      <c r="AC56" s="39"/>
      <c r="AD56" s="39"/>
      <c r="AE56" s="39"/>
    </row>
    <row r="57" hidden="1" s="2" customFormat="1" ht="12" customHeight="1">
      <c r="A57" s="39"/>
      <c r="B57" s="40"/>
      <c r="C57" s="32" t="s">
        <v>155</v>
      </c>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6.5" customHeight="1">
      <c r="A58" s="39"/>
      <c r="B58" s="40"/>
      <c r="C58" s="41"/>
      <c r="D58" s="41"/>
      <c r="E58" s="70" t="str">
        <f>E13</f>
        <v>02 - Zemní práce</v>
      </c>
      <c r="F58" s="41"/>
      <c r="G58" s="41"/>
      <c r="H58" s="41"/>
      <c r="I58" s="41"/>
      <c r="J58" s="41"/>
      <c r="K58" s="41"/>
      <c r="L58" s="147"/>
      <c r="S58" s="39"/>
      <c r="T58" s="39"/>
      <c r="U58" s="39"/>
      <c r="V58" s="39"/>
      <c r="W58" s="39"/>
      <c r="X58" s="39"/>
      <c r="Y58" s="39"/>
      <c r="Z58" s="39"/>
      <c r="AA58" s="39"/>
      <c r="AB58" s="39"/>
      <c r="AC58" s="39"/>
      <c r="AD58" s="39"/>
      <c r="AE58" s="39"/>
    </row>
    <row r="59" hidden="1"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hidden="1" s="2" customFormat="1" ht="12" customHeight="1">
      <c r="A60" s="39"/>
      <c r="B60" s="40"/>
      <c r="C60" s="32" t="s">
        <v>22</v>
      </c>
      <c r="D60" s="41"/>
      <c r="E60" s="41"/>
      <c r="F60" s="27" t="str">
        <f>F16</f>
        <v>žst. Kostelec nad Orlicí</v>
      </c>
      <c r="G60" s="41"/>
      <c r="H60" s="41"/>
      <c r="I60" s="32" t="s">
        <v>24</v>
      </c>
      <c r="J60" s="73" t="str">
        <f>IF(J16="","",J16)</f>
        <v>27. 1. 2022</v>
      </c>
      <c r="K60" s="41"/>
      <c r="L60" s="147"/>
      <c r="S60" s="39"/>
      <c r="T60" s="39"/>
      <c r="U60" s="39"/>
      <c r="V60" s="39"/>
      <c r="W60" s="39"/>
      <c r="X60" s="39"/>
      <c r="Y60" s="39"/>
      <c r="Z60" s="39"/>
      <c r="AA60" s="39"/>
      <c r="AB60" s="39"/>
      <c r="AC60" s="39"/>
      <c r="AD60" s="39"/>
      <c r="AE60" s="39"/>
    </row>
    <row r="61" hidden="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15.15" customHeight="1">
      <c r="A62" s="39"/>
      <c r="B62" s="40"/>
      <c r="C62" s="32" t="s">
        <v>30</v>
      </c>
      <c r="D62" s="41"/>
      <c r="E62" s="41"/>
      <c r="F62" s="27" t="str">
        <f>E19</f>
        <v>Správa železnic, s.o.</v>
      </c>
      <c r="G62" s="41"/>
      <c r="H62" s="41"/>
      <c r="I62" s="32" t="s">
        <v>38</v>
      </c>
      <c r="J62" s="37" t="str">
        <f>E25</f>
        <v>Signal Projekt,s.r.o.</v>
      </c>
      <c r="K62" s="41"/>
      <c r="L62" s="147"/>
      <c r="S62" s="39"/>
      <c r="T62" s="39"/>
      <c r="U62" s="39"/>
      <c r="V62" s="39"/>
      <c r="W62" s="39"/>
      <c r="X62" s="39"/>
      <c r="Y62" s="39"/>
      <c r="Z62" s="39"/>
      <c r="AA62" s="39"/>
      <c r="AB62" s="39"/>
      <c r="AC62" s="39"/>
      <c r="AD62" s="39"/>
      <c r="AE62" s="39"/>
    </row>
    <row r="63" hidden="1" s="2" customFormat="1" ht="15.15" customHeight="1">
      <c r="A63" s="39"/>
      <c r="B63" s="40"/>
      <c r="C63" s="32" t="s">
        <v>36</v>
      </c>
      <c r="D63" s="41"/>
      <c r="E63" s="41"/>
      <c r="F63" s="27" t="str">
        <f>IF(E22="","",E22)</f>
        <v>Vyplň údaj</v>
      </c>
      <c r="G63" s="41"/>
      <c r="H63" s="41"/>
      <c r="I63" s="32" t="s">
        <v>43</v>
      </c>
      <c r="J63" s="37" t="str">
        <f>E28</f>
        <v>Pavel Pospíšil, Dis.</v>
      </c>
      <c r="K63" s="41"/>
      <c r="L63" s="147"/>
      <c r="S63" s="39"/>
      <c r="T63" s="39"/>
      <c r="U63" s="39"/>
      <c r="V63" s="39"/>
      <c r="W63" s="39"/>
      <c r="X63" s="39"/>
      <c r="Y63" s="39"/>
      <c r="Z63" s="39"/>
      <c r="AA63" s="39"/>
      <c r="AB63" s="39"/>
      <c r="AC63" s="39"/>
      <c r="AD63" s="39"/>
      <c r="AE63" s="39"/>
    </row>
    <row r="64" hidden="1"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29.28" customHeight="1">
      <c r="A65" s="39"/>
      <c r="B65" s="40"/>
      <c r="C65" s="173" t="s">
        <v>158</v>
      </c>
      <c r="D65" s="174"/>
      <c r="E65" s="174"/>
      <c r="F65" s="174"/>
      <c r="G65" s="174"/>
      <c r="H65" s="174"/>
      <c r="I65" s="174"/>
      <c r="J65" s="175" t="s">
        <v>159</v>
      </c>
      <c r="K65" s="174"/>
      <c r="L65" s="147"/>
      <c r="S65" s="39"/>
      <c r="T65" s="39"/>
      <c r="U65" s="39"/>
      <c r="V65" s="39"/>
      <c r="W65" s="39"/>
      <c r="X65" s="39"/>
      <c r="Y65" s="39"/>
      <c r="Z65" s="39"/>
      <c r="AA65" s="39"/>
      <c r="AB65" s="39"/>
      <c r="AC65" s="39"/>
      <c r="AD65" s="39"/>
      <c r="AE65" s="39"/>
    </row>
    <row r="66" hidden="1"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hidden="1" s="2" customFormat="1" ht="22.8" customHeight="1">
      <c r="A67" s="39"/>
      <c r="B67" s="40"/>
      <c r="C67" s="176" t="s">
        <v>80</v>
      </c>
      <c r="D67" s="41"/>
      <c r="E67" s="41"/>
      <c r="F67" s="41"/>
      <c r="G67" s="41"/>
      <c r="H67" s="41"/>
      <c r="I67" s="41"/>
      <c r="J67" s="103">
        <f>J95</f>
        <v>0</v>
      </c>
      <c r="K67" s="41"/>
      <c r="L67" s="147"/>
      <c r="S67" s="39"/>
      <c r="T67" s="39"/>
      <c r="U67" s="39"/>
      <c r="V67" s="39"/>
      <c r="W67" s="39"/>
      <c r="X67" s="39"/>
      <c r="Y67" s="39"/>
      <c r="Z67" s="39"/>
      <c r="AA67" s="39"/>
      <c r="AB67" s="39"/>
      <c r="AC67" s="39"/>
      <c r="AD67" s="39"/>
      <c r="AE67" s="39"/>
      <c r="AU67" s="17" t="s">
        <v>160</v>
      </c>
    </row>
    <row r="68" hidden="1" s="9" customFormat="1" ht="24.96" customHeight="1">
      <c r="A68" s="9"/>
      <c r="B68" s="177"/>
      <c r="C68" s="178"/>
      <c r="D68" s="179" t="s">
        <v>1078</v>
      </c>
      <c r="E68" s="180"/>
      <c r="F68" s="180"/>
      <c r="G68" s="180"/>
      <c r="H68" s="180"/>
      <c r="I68" s="180"/>
      <c r="J68" s="181">
        <f>J96</f>
        <v>0</v>
      </c>
      <c r="K68" s="178"/>
      <c r="L68" s="182"/>
      <c r="S68" s="9"/>
      <c r="T68" s="9"/>
      <c r="U68" s="9"/>
      <c r="V68" s="9"/>
      <c r="W68" s="9"/>
      <c r="X68" s="9"/>
      <c r="Y68" s="9"/>
      <c r="Z68" s="9"/>
      <c r="AA68" s="9"/>
      <c r="AB68" s="9"/>
      <c r="AC68" s="9"/>
      <c r="AD68" s="9"/>
      <c r="AE68" s="9"/>
    </row>
    <row r="69" hidden="1" s="10" customFormat="1" ht="19.92" customHeight="1">
      <c r="A69" s="10"/>
      <c r="B69" s="183"/>
      <c r="C69" s="125"/>
      <c r="D69" s="184" t="s">
        <v>1079</v>
      </c>
      <c r="E69" s="185"/>
      <c r="F69" s="185"/>
      <c r="G69" s="185"/>
      <c r="H69" s="185"/>
      <c r="I69" s="185"/>
      <c r="J69" s="186">
        <f>J97</f>
        <v>0</v>
      </c>
      <c r="K69" s="125"/>
      <c r="L69" s="187"/>
      <c r="S69" s="10"/>
      <c r="T69" s="10"/>
      <c r="U69" s="10"/>
      <c r="V69" s="10"/>
      <c r="W69" s="10"/>
      <c r="X69" s="10"/>
      <c r="Y69" s="10"/>
      <c r="Z69" s="10"/>
      <c r="AA69" s="10"/>
      <c r="AB69" s="10"/>
      <c r="AC69" s="10"/>
      <c r="AD69" s="10"/>
      <c r="AE69" s="10"/>
    </row>
    <row r="70" hidden="1" s="9" customFormat="1" ht="24.96" customHeight="1">
      <c r="A70" s="9"/>
      <c r="B70" s="177"/>
      <c r="C70" s="178"/>
      <c r="D70" s="179" t="s">
        <v>1080</v>
      </c>
      <c r="E70" s="180"/>
      <c r="F70" s="180"/>
      <c r="G70" s="180"/>
      <c r="H70" s="180"/>
      <c r="I70" s="180"/>
      <c r="J70" s="181">
        <f>J100</f>
        <v>0</v>
      </c>
      <c r="K70" s="178"/>
      <c r="L70" s="182"/>
      <c r="S70" s="9"/>
      <c r="T70" s="9"/>
      <c r="U70" s="9"/>
      <c r="V70" s="9"/>
      <c r="W70" s="9"/>
      <c r="X70" s="9"/>
      <c r="Y70" s="9"/>
      <c r="Z70" s="9"/>
      <c r="AA70" s="9"/>
      <c r="AB70" s="9"/>
      <c r="AC70" s="9"/>
      <c r="AD70" s="9"/>
      <c r="AE70" s="9"/>
    </row>
    <row r="71" hidden="1" s="10" customFormat="1" ht="19.92" customHeight="1">
      <c r="A71" s="10"/>
      <c r="B71" s="183"/>
      <c r="C71" s="125"/>
      <c r="D71" s="184" t="s">
        <v>1081</v>
      </c>
      <c r="E71" s="185"/>
      <c r="F71" s="185"/>
      <c r="G71" s="185"/>
      <c r="H71" s="185"/>
      <c r="I71" s="185"/>
      <c r="J71" s="186">
        <f>J101</f>
        <v>0</v>
      </c>
      <c r="K71" s="125"/>
      <c r="L71" s="187"/>
      <c r="S71" s="10"/>
      <c r="T71" s="10"/>
      <c r="U71" s="10"/>
      <c r="V71" s="10"/>
      <c r="W71" s="10"/>
      <c r="X71" s="10"/>
      <c r="Y71" s="10"/>
      <c r="Z71" s="10"/>
      <c r="AA71" s="10"/>
      <c r="AB71" s="10"/>
      <c r="AC71" s="10"/>
      <c r="AD71" s="10"/>
      <c r="AE71" s="10"/>
    </row>
    <row r="72" hidden="1" s="2" customFormat="1" ht="21.84"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hidden="1" s="2" customFormat="1" ht="6.96" customHeight="1">
      <c r="A73" s="39"/>
      <c r="B73" s="60"/>
      <c r="C73" s="61"/>
      <c r="D73" s="61"/>
      <c r="E73" s="61"/>
      <c r="F73" s="61"/>
      <c r="G73" s="61"/>
      <c r="H73" s="61"/>
      <c r="I73" s="61"/>
      <c r="J73" s="61"/>
      <c r="K73" s="61"/>
      <c r="L73" s="147"/>
      <c r="S73" s="39"/>
      <c r="T73" s="39"/>
      <c r="U73" s="39"/>
      <c r="V73" s="39"/>
      <c r="W73" s="39"/>
      <c r="X73" s="39"/>
      <c r="Y73" s="39"/>
      <c r="Z73" s="39"/>
      <c r="AA73" s="39"/>
      <c r="AB73" s="39"/>
      <c r="AC73" s="39"/>
      <c r="AD73" s="39"/>
      <c r="AE73" s="39"/>
    </row>
    <row r="74" hidden="1"/>
    <row r="75" hidden="1"/>
    <row r="76" hidden="1"/>
    <row r="77" s="2" customFormat="1" ht="6.96" customHeight="1">
      <c r="A77" s="39"/>
      <c r="B77" s="62"/>
      <c r="C77" s="63"/>
      <c r="D77" s="63"/>
      <c r="E77" s="63"/>
      <c r="F77" s="63"/>
      <c r="G77" s="63"/>
      <c r="H77" s="63"/>
      <c r="I77" s="63"/>
      <c r="J77" s="63"/>
      <c r="K77" s="63"/>
      <c r="L77" s="147"/>
      <c r="S77" s="39"/>
      <c r="T77" s="39"/>
      <c r="U77" s="39"/>
      <c r="V77" s="39"/>
      <c r="W77" s="39"/>
      <c r="X77" s="39"/>
      <c r="Y77" s="39"/>
      <c r="Z77" s="39"/>
      <c r="AA77" s="39"/>
      <c r="AB77" s="39"/>
      <c r="AC77" s="39"/>
      <c r="AD77" s="39"/>
      <c r="AE77" s="39"/>
    </row>
    <row r="78" s="2" customFormat="1" ht="24.96" customHeight="1">
      <c r="A78" s="39"/>
      <c r="B78" s="40"/>
      <c r="C78" s="23" t="s">
        <v>177</v>
      </c>
      <c r="D78" s="41"/>
      <c r="E78" s="41"/>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16</v>
      </c>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16.5" customHeight="1">
      <c r="A81" s="39"/>
      <c r="B81" s="40"/>
      <c r="C81" s="41"/>
      <c r="D81" s="41"/>
      <c r="E81" s="171" t="str">
        <f>E7</f>
        <v>Oprava zabezpečovacího zařízení v žst. Kostelec nad Orlicí</v>
      </c>
      <c r="F81" s="32"/>
      <c r="G81" s="32"/>
      <c r="H81" s="32"/>
      <c r="I81" s="41"/>
      <c r="J81" s="41"/>
      <c r="K81" s="41"/>
      <c r="L81" s="147"/>
      <c r="S81" s="39"/>
      <c r="T81" s="39"/>
      <c r="U81" s="39"/>
      <c r="V81" s="39"/>
      <c r="W81" s="39"/>
      <c r="X81" s="39"/>
      <c r="Y81" s="39"/>
      <c r="Z81" s="39"/>
      <c r="AA81" s="39"/>
      <c r="AB81" s="39"/>
      <c r="AC81" s="39"/>
      <c r="AD81" s="39"/>
      <c r="AE81" s="39"/>
    </row>
    <row r="82" s="1" customFormat="1" ht="12" customHeight="1">
      <c r="B82" s="21"/>
      <c r="C82" s="32" t="s">
        <v>151</v>
      </c>
      <c r="D82" s="22"/>
      <c r="E82" s="22"/>
      <c r="F82" s="22"/>
      <c r="G82" s="22"/>
      <c r="H82" s="22"/>
      <c r="I82" s="22"/>
      <c r="J82" s="22"/>
      <c r="K82" s="22"/>
      <c r="L82" s="20"/>
    </row>
    <row r="83" s="1" customFormat="1" ht="16.5" customHeight="1">
      <c r="B83" s="21"/>
      <c r="C83" s="22"/>
      <c r="D83" s="22"/>
      <c r="E83" s="171" t="s">
        <v>152</v>
      </c>
      <c r="F83" s="22"/>
      <c r="G83" s="22"/>
      <c r="H83" s="22"/>
      <c r="I83" s="22"/>
      <c r="J83" s="22"/>
      <c r="K83" s="22"/>
      <c r="L83" s="20"/>
    </row>
    <row r="84" s="1" customFormat="1" ht="12" customHeight="1">
      <c r="B84" s="21"/>
      <c r="C84" s="32" t="s">
        <v>153</v>
      </c>
      <c r="D84" s="22"/>
      <c r="E84" s="22"/>
      <c r="F84" s="22"/>
      <c r="G84" s="22"/>
      <c r="H84" s="22"/>
      <c r="I84" s="22"/>
      <c r="J84" s="22"/>
      <c r="K84" s="22"/>
      <c r="L84" s="20"/>
    </row>
    <row r="85" s="2" customFormat="1" ht="16.5" customHeight="1">
      <c r="A85" s="39"/>
      <c r="B85" s="40"/>
      <c r="C85" s="41"/>
      <c r="D85" s="41"/>
      <c r="E85" s="172" t="s">
        <v>154</v>
      </c>
      <c r="F85" s="41"/>
      <c r="G85" s="41"/>
      <c r="H85" s="41"/>
      <c r="I85" s="41"/>
      <c r="J85" s="41"/>
      <c r="K85" s="41"/>
      <c r="L85" s="147"/>
      <c r="S85" s="39"/>
      <c r="T85" s="39"/>
      <c r="U85" s="39"/>
      <c r="V85" s="39"/>
      <c r="W85" s="39"/>
      <c r="X85" s="39"/>
      <c r="Y85" s="39"/>
      <c r="Z85" s="39"/>
      <c r="AA85" s="39"/>
      <c r="AB85" s="39"/>
      <c r="AC85" s="39"/>
      <c r="AD85" s="39"/>
      <c r="AE85" s="39"/>
    </row>
    <row r="86" s="2" customFormat="1" ht="12" customHeight="1">
      <c r="A86" s="39"/>
      <c r="B86" s="40"/>
      <c r="C86" s="32" t="s">
        <v>155</v>
      </c>
      <c r="D86" s="41"/>
      <c r="E86" s="41"/>
      <c r="F86" s="41"/>
      <c r="G86" s="41"/>
      <c r="H86" s="41"/>
      <c r="I86" s="41"/>
      <c r="J86" s="41"/>
      <c r="K86" s="41"/>
      <c r="L86" s="147"/>
      <c r="S86" s="39"/>
      <c r="T86" s="39"/>
      <c r="U86" s="39"/>
      <c r="V86" s="39"/>
      <c r="W86" s="39"/>
      <c r="X86" s="39"/>
      <c r="Y86" s="39"/>
      <c r="Z86" s="39"/>
      <c r="AA86" s="39"/>
      <c r="AB86" s="39"/>
      <c r="AC86" s="39"/>
      <c r="AD86" s="39"/>
      <c r="AE86" s="39"/>
    </row>
    <row r="87" s="2" customFormat="1" ht="16.5" customHeight="1">
      <c r="A87" s="39"/>
      <c r="B87" s="40"/>
      <c r="C87" s="41"/>
      <c r="D87" s="41"/>
      <c r="E87" s="70" t="str">
        <f>E13</f>
        <v>02 - Zemní práce</v>
      </c>
      <c r="F87" s="41"/>
      <c r="G87" s="41"/>
      <c r="H87" s="41"/>
      <c r="I87" s="41"/>
      <c r="J87" s="41"/>
      <c r="K87" s="41"/>
      <c r="L87" s="147"/>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2" customHeight="1">
      <c r="A89" s="39"/>
      <c r="B89" s="40"/>
      <c r="C89" s="32" t="s">
        <v>22</v>
      </c>
      <c r="D89" s="41"/>
      <c r="E89" s="41"/>
      <c r="F89" s="27" t="str">
        <f>F16</f>
        <v>žst. Kostelec nad Orlicí</v>
      </c>
      <c r="G89" s="41"/>
      <c r="H89" s="41"/>
      <c r="I89" s="32" t="s">
        <v>24</v>
      </c>
      <c r="J89" s="73" t="str">
        <f>IF(J16="","",J16)</f>
        <v>27. 1. 2022</v>
      </c>
      <c r="K89" s="41"/>
      <c r="L89" s="147"/>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7"/>
      <c r="S90" s="39"/>
      <c r="T90" s="39"/>
      <c r="U90" s="39"/>
      <c r="V90" s="39"/>
      <c r="W90" s="39"/>
      <c r="X90" s="39"/>
      <c r="Y90" s="39"/>
      <c r="Z90" s="39"/>
      <c r="AA90" s="39"/>
      <c r="AB90" s="39"/>
      <c r="AC90" s="39"/>
      <c r="AD90" s="39"/>
      <c r="AE90" s="39"/>
    </row>
    <row r="91" s="2" customFormat="1" ht="15.15" customHeight="1">
      <c r="A91" s="39"/>
      <c r="B91" s="40"/>
      <c r="C91" s="32" t="s">
        <v>30</v>
      </c>
      <c r="D91" s="41"/>
      <c r="E91" s="41"/>
      <c r="F91" s="27" t="str">
        <f>E19</f>
        <v>Správa železnic, s.o.</v>
      </c>
      <c r="G91" s="41"/>
      <c r="H91" s="41"/>
      <c r="I91" s="32" t="s">
        <v>38</v>
      </c>
      <c r="J91" s="37" t="str">
        <f>E25</f>
        <v>Signal Projekt,s.r.o.</v>
      </c>
      <c r="K91" s="41"/>
      <c r="L91" s="147"/>
      <c r="S91" s="39"/>
      <c r="T91" s="39"/>
      <c r="U91" s="39"/>
      <c r="V91" s="39"/>
      <c r="W91" s="39"/>
      <c r="X91" s="39"/>
      <c r="Y91" s="39"/>
      <c r="Z91" s="39"/>
      <c r="AA91" s="39"/>
      <c r="AB91" s="39"/>
      <c r="AC91" s="39"/>
      <c r="AD91" s="39"/>
      <c r="AE91" s="39"/>
    </row>
    <row r="92" s="2" customFormat="1" ht="15.15" customHeight="1">
      <c r="A92" s="39"/>
      <c r="B92" s="40"/>
      <c r="C92" s="32" t="s">
        <v>36</v>
      </c>
      <c r="D92" s="41"/>
      <c r="E92" s="41"/>
      <c r="F92" s="27" t="str">
        <f>IF(E22="","",E22)</f>
        <v>Vyplň údaj</v>
      </c>
      <c r="G92" s="41"/>
      <c r="H92" s="41"/>
      <c r="I92" s="32" t="s">
        <v>43</v>
      </c>
      <c r="J92" s="37" t="str">
        <f>E28</f>
        <v>Pavel Pospíšil, Dis.</v>
      </c>
      <c r="K92" s="41"/>
      <c r="L92" s="147"/>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147"/>
      <c r="S93" s="39"/>
      <c r="T93" s="39"/>
      <c r="U93" s="39"/>
      <c r="V93" s="39"/>
      <c r="W93" s="39"/>
      <c r="X93" s="39"/>
      <c r="Y93" s="39"/>
      <c r="Z93" s="39"/>
      <c r="AA93" s="39"/>
      <c r="AB93" s="39"/>
      <c r="AC93" s="39"/>
      <c r="AD93" s="39"/>
      <c r="AE93" s="39"/>
    </row>
    <row r="94" s="11" customFormat="1" ht="29.28" customHeight="1">
      <c r="A94" s="188"/>
      <c r="B94" s="189"/>
      <c r="C94" s="190" t="s">
        <v>178</v>
      </c>
      <c r="D94" s="191" t="s">
        <v>67</v>
      </c>
      <c r="E94" s="191" t="s">
        <v>63</v>
      </c>
      <c r="F94" s="191" t="s">
        <v>64</v>
      </c>
      <c r="G94" s="191" t="s">
        <v>179</v>
      </c>
      <c r="H94" s="191" t="s">
        <v>180</v>
      </c>
      <c r="I94" s="191" t="s">
        <v>181</v>
      </c>
      <c r="J94" s="191" t="s">
        <v>159</v>
      </c>
      <c r="K94" s="192" t="s">
        <v>182</v>
      </c>
      <c r="L94" s="193"/>
      <c r="M94" s="93" t="s">
        <v>44</v>
      </c>
      <c r="N94" s="94" t="s">
        <v>52</v>
      </c>
      <c r="O94" s="94" t="s">
        <v>183</v>
      </c>
      <c r="P94" s="94" t="s">
        <v>184</v>
      </c>
      <c r="Q94" s="94" t="s">
        <v>185</v>
      </c>
      <c r="R94" s="94" t="s">
        <v>186</v>
      </c>
      <c r="S94" s="94" t="s">
        <v>187</v>
      </c>
      <c r="T94" s="95" t="s">
        <v>188</v>
      </c>
      <c r="U94" s="188"/>
      <c r="V94" s="188"/>
      <c r="W94" s="188"/>
      <c r="X94" s="188"/>
      <c r="Y94" s="188"/>
      <c r="Z94" s="188"/>
      <c r="AA94" s="188"/>
      <c r="AB94" s="188"/>
      <c r="AC94" s="188"/>
      <c r="AD94" s="188"/>
      <c r="AE94" s="188"/>
    </row>
    <row r="95" s="2" customFormat="1" ht="22.8" customHeight="1">
      <c r="A95" s="39"/>
      <c r="B95" s="40"/>
      <c r="C95" s="100" t="s">
        <v>189</v>
      </c>
      <c r="D95" s="41"/>
      <c r="E95" s="41"/>
      <c r="F95" s="41"/>
      <c r="G95" s="41"/>
      <c r="H95" s="41"/>
      <c r="I95" s="41"/>
      <c r="J95" s="194">
        <f>BK95</f>
        <v>0</v>
      </c>
      <c r="K95" s="41"/>
      <c r="L95" s="45"/>
      <c r="M95" s="96"/>
      <c r="N95" s="195"/>
      <c r="O95" s="97"/>
      <c r="P95" s="196">
        <f>P96+P100</f>
        <v>0</v>
      </c>
      <c r="Q95" s="97"/>
      <c r="R95" s="196">
        <f>R96+R100</f>
        <v>0.3105</v>
      </c>
      <c r="S95" s="97"/>
      <c r="T95" s="197">
        <f>T96+T100</f>
        <v>0</v>
      </c>
      <c r="U95" s="39"/>
      <c r="V95" s="39"/>
      <c r="W95" s="39"/>
      <c r="X95" s="39"/>
      <c r="Y95" s="39"/>
      <c r="Z95" s="39"/>
      <c r="AA95" s="39"/>
      <c r="AB95" s="39"/>
      <c r="AC95" s="39"/>
      <c r="AD95" s="39"/>
      <c r="AE95" s="39"/>
      <c r="AT95" s="17" t="s">
        <v>81</v>
      </c>
      <c r="AU95" s="17" t="s">
        <v>160</v>
      </c>
      <c r="BK95" s="198">
        <f>BK96+BK100</f>
        <v>0</v>
      </c>
    </row>
    <row r="96" s="12" customFormat="1" ht="25.92" customHeight="1">
      <c r="A96" s="12"/>
      <c r="B96" s="199"/>
      <c r="C96" s="200"/>
      <c r="D96" s="201" t="s">
        <v>81</v>
      </c>
      <c r="E96" s="202" t="s">
        <v>1082</v>
      </c>
      <c r="F96" s="202" t="s">
        <v>1083</v>
      </c>
      <c r="G96" s="200"/>
      <c r="H96" s="200"/>
      <c r="I96" s="203"/>
      <c r="J96" s="204">
        <f>BK96</f>
        <v>0</v>
      </c>
      <c r="K96" s="200"/>
      <c r="L96" s="205"/>
      <c r="M96" s="206"/>
      <c r="N96" s="207"/>
      <c r="O96" s="207"/>
      <c r="P96" s="208">
        <f>P97</f>
        <v>0</v>
      </c>
      <c r="Q96" s="207"/>
      <c r="R96" s="208">
        <f>R97</f>
        <v>0.3105</v>
      </c>
      <c r="S96" s="207"/>
      <c r="T96" s="209">
        <f>T97</f>
        <v>0</v>
      </c>
      <c r="U96" s="12"/>
      <c r="V96" s="12"/>
      <c r="W96" s="12"/>
      <c r="X96" s="12"/>
      <c r="Y96" s="12"/>
      <c r="Z96" s="12"/>
      <c r="AA96" s="12"/>
      <c r="AB96" s="12"/>
      <c r="AC96" s="12"/>
      <c r="AD96" s="12"/>
      <c r="AE96" s="12"/>
      <c r="AR96" s="210" t="s">
        <v>89</v>
      </c>
      <c r="AT96" s="211" t="s">
        <v>81</v>
      </c>
      <c r="AU96" s="211" t="s">
        <v>82</v>
      </c>
      <c r="AY96" s="210" t="s">
        <v>192</v>
      </c>
      <c r="BK96" s="212">
        <f>BK97</f>
        <v>0</v>
      </c>
    </row>
    <row r="97" s="12" customFormat="1" ht="22.8" customHeight="1">
      <c r="A97" s="12"/>
      <c r="B97" s="199"/>
      <c r="C97" s="200"/>
      <c r="D97" s="201" t="s">
        <v>81</v>
      </c>
      <c r="E97" s="213" t="s">
        <v>89</v>
      </c>
      <c r="F97" s="213" t="s">
        <v>102</v>
      </c>
      <c r="G97" s="200"/>
      <c r="H97" s="200"/>
      <c r="I97" s="203"/>
      <c r="J97" s="214">
        <f>BK97</f>
        <v>0</v>
      </c>
      <c r="K97" s="200"/>
      <c r="L97" s="205"/>
      <c r="M97" s="206"/>
      <c r="N97" s="207"/>
      <c r="O97" s="207"/>
      <c r="P97" s="208">
        <f>SUM(P98:P99)</f>
        <v>0</v>
      </c>
      <c r="Q97" s="207"/>
      <c r="R97" s="208">
        <f>SUM(R98:R99)</f>
        <v>0.3105</v>
      </c>
      <c r="S97" s="207"/>
      <c r="T97" s="209">
        <f>SUM(T98:T99)</f>
        <v>0</v>
      </c>
      <c r="U97" s="12"/>
      <c r="V97" s="12"/>
      <c r="W97" s="12"/>
      <c r="X97" s="12"/>
      <c r="Y97" s="12"/>
      <c r="Z97" s="12"/>
      <c r="AA97" s="12"/>
      <c r="AB97" s="12"/>
      <c r="AC97" s="12"/>
      <c r="AD97" s="12"/>
      <c r="AE97" s="12"/>
      <c r="AR97" s="210" t="s">
        <v>89</v>
      </c>
      <c r="AT97" s="211" t="s">
        <v>81</v>
      </c>
      <c r="AU97" s="211" t="s">
        <v>89</v>
      </c>
      <c r="AY97" s="210" t="s">
        <v>192</v>
      </c>
      <c r="BK97" s="212">
        <f>SUM(BK98:BK99)</f>
        <v>0</v>
      </c>
    </row>
    <row r="98" s="2" customFormat="1" ht="24.15" customHeight="1">
      <c r="A98" s="39"/>
      <c r="B98" s="40"/>
      <c r="C98" s="215" t="s">
        <v>89</v>
      </c>
      <c r="D98" s="215" t="s">
        <v>195</v>
      </c>
      <c r="E98" s="216" t="s">
        <v>1084</v>
      </c>
      <c r="F98" s="217" t="s">
        <v>1085</v>
      </c>
      <c r="G98" s="218" t="s">
        <v>198</v>
      </c>
      <c r="H98" s="219">
        <v>115</v>
      </c>
      <c r="I98" s="220"/>
      <c r="J98" s="221">
        <f>ROUND(I98*H98,2)</f>
        <v>0</v>
      </c>
      <c r="K98" s="217" t="s">
        <v>1086</v>
      </c>
      <c r="L98" s="45"/>
      <c r="M98" s="222" t="s">
        <v>44</v>
      </c>
      <c r="N98" s="223" t="s">
        <v>53</v>
      </c>
      <c r="O98" s="85"/>
      <c r="P98" s="224">
        <f>O98*H98</f>
        <v>0</v>
      </c>
      <c r="Q98" s="224">
        <v>0.0027000000000000001</v>
      </c>
      <c r="R98" s="224">
        <f>Q98*H98</f>
        <v>0.3105</v>
      </c>
      <c r="S98" s="224">
        <v>0</v>
      </c>
      <c r="T98" s="225">
        <f>S98*H98</f>
        <v>0</v>
      </c>
      <c r="U98" s="39"/>
      <c r="V98" s="39"/>
      <c r="W98" s="39"/>
      <c r="X98" s="39"/>
      <c r="Y98" s="39"/>
      <c r="Z98" s="39"/>
      <c r="AA98" s="39"/>
      <c r="AB98" s="39"/>
      <c r="AC98" s="39"/>
      <c r="AD98" s="39"/>
      <c r="AE98" s="39"/>
      <c r="AR98" s="226" t="s">
        <v>200</v>
      </c>
      <c r="AT98" s="226" t="s">
        <v>195</v>
      </c>
      <c r="AU98" s="226" t="s">
        <v>91</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200</v>
      </c>
      <c r="BM98" s="226" t="s">
        <v>1087</v>
      </c>
    </row>
    <row r="99" s="2" customFormat="1">
      <c r="A99" s="39"/>
      <c r="B99" s="40"/>
      <c r="C99" s="41"/>
      <c r="D99" s="248" t="s">
        <v>1088</v>
      </c>
      <c r="E99" s="41"/>
      <c r="F99" s="249" t="s">
        <v>1089</v>
      </c>
      <c r="G99" s="41"/>
      <c r="H99" s="41"/>
      <c r="I99" s="240"/>
      <c r="J99" s="41"/>
      <c r="K99" s="41"/>
      <c r="L99" s="45"/>
      <c r="M99" s="241"/>
      <c r="N99" s="242"/>
      <c r="O99" s="85"/>
      <c r="P99" s="85"/>
      <c r="Q99" s="85"/>
      <c r="R99" s="85"/>
      <c r="S99" s="85"/>
      <c r="T99" s="86"/>
      <c r="U99" s="39"/>
      <c r="V99" s="39"/>
      <c r="W99" s="39"/>
      <c r="X99" s="39"/>
      <c r="Y99" s="39"/>
      <c r="Z99" s="39"/>
      <c r="AA99" s="39"/>
      <c r="AB99" s="39"/>
      <c r="AC99" s="39"/>
      <c r="AD99" s="39"/>
      <c r="AE99" s="39"/>
      <c r="AT99" s="17" t="s">
        <v>1088</v>
      </c>
      <c r="AU99" s="17" t="s">
        <v>91</v>
      </c>
    </row>
    <row r="100" s="12" customFormat="1" ht="25.92" customHeight="1">
      <c r="A100" s="12"/>
      <c r="B100" s="199"/>
      <c r="C100" s="200"/>
      <c r="D100" s="201" t="s">
        <v>81</v>
      </c>
      <c r="E100" s="202" t="s">
        <v>266</v>
      </c>
      <c r="F100" s="202" t="s">
        <v>1090</v>
      </c>
      <c r="G100" s="200"/>
      <c r="H100" s="200"/>
      <c r="I100" s="203"/>
      <c r="J100" s="204">
        <f>BK100</f>
        <v>0</v>
      </c>
      <c r="K100" s="200"/>
      <c r="L100" s="205"/>
      <c r="M100" s="206"/>
      <c r="N100" s="207"/>
      <c r="O100" s="207"/>
      <c r="P100" s="208">
        <f>P101</f>
        <v>0</v>
      </c>
      <c r="Q100" s="207"/>
      <c r="R100" s="208">
        <f>R101</f>
        <v>0</v>
      </c>
      <c r="S100" s="207"/>
      <c r="T100" s="209">
        <f>T101</f>
        <v>0</v>
      </c>
      <c r="U100" s="12"/>
      <c r="V100" s="12"/>
      <c r="W100" s="12"/>
      <c r="X100" s="12"/>
      <c r="Y100" s="12"/>
      <c r="Z100" s="12"/>
      <c r="AA100" s="12"/>
      <c r="AB100" s="12"/>
      <c r="AC100" s="12"/>
      <c r="AD100" s="12"/>
      <c r="AE100" s="12"/>
      <c r="AR100" s="210" t="s">
        <v>99</v>
      </c>
      <c r="AT100" s="211" t="s">
        <v>81</v>
      </c>
      <c r="AU100" s="211" t="s">
        <v>82</v>
      </c>
      <c r="AY100" s="210" t="s">
        <v>192</v>
      </c>
      <c r="BK100" s="212">
        <f>BK101</f>
        <v>0</v>
      </c>
    </row>
    <row r="101" s="12" customFormat="1" ht="22.8" customHeight="1">
      <c r="A101" s="12"/>
      <c r="B101" s="199"/>
      <c r="C101" s="200"/>
      <c r="D101" s="201" t="s">
        <v>81</v>
      </c>
      <c r="E101" s="213" t="s">
        <v>1091</v>
      </c>
      <c r="F101" s="213" t="s">
        <v>1092</v>
      </c>
      <c r="G101" s="200"/>
      <c r="H101" s="200"/>
      <c r="I101" s="203"/>
      <c r="J101" s="214">
        <f>BK101</f>
        <v>0</v>
      </c>
      <c r="K101" s="200"/>
      <c r="L101" s="205"/>
      <c r="M101" s="206"/>
      <c r="N101" s="207"/>
      <c r="O101" s="207"/>
      <c r="P101" s="208">
        <f>SUM(P102:P117)</f>
        <v>0</v>
      </c>
      <c r="Q101" s="207"/>
      <c r="R101" s="208">
        <f>SUM(R102:R117)</f>
        <v>0</v>
      </c>
      <c r="S101" s="207"/>
      <c r="T101" s="209">
        <f>SUM(T102:T117)</f>
        <v>0</v>
      </c>
      <c r="U101" s="12"/>
      <c r="V101" s="12"/>
      <c r="W101" s="12"/>
      <c r="X101" s="12"/>
      <c r="Y101" s="12"/>
      <c r="Z101" s="12"/>
      <c r="AA101" s="12"/>
      <c r="AB101" s="12"/>
      <c r="AC101" s="12"/>
      <c r="AD101" s="12"/>
      <c r="AE101" s="12"/>
      <c r="AR101" s="210" t="s">
        <v>99</v>
      </c>
      <c r="AT101" s="211" t="s">
        <v>81</v>
      </c>
      <c r="AU101" s="211" t="s">
        <v>89</v>
      </c>
      <c r="AY101" s="210" t="s">
        <v>192</v>
      </c>
      <c r="BK101" s="212">
        <f>SUM(BK102:BK117)</f>
        <v>0</v>
      </c>
    </row>
    <row r="102" s="2" customFormat="1" ht="33" customHeight="1">
      <c r="A102" s="39"/>
      <c r="B102" s="40"/>
      <c r="C102" s="215" t="s">
        <v>91</v>
      </c>
      <c r="D102" s="215" t="s">
        <v>195</v>
      </c>
      <c r="E102" s="216" t="s">
        <v>1093</v>
      </c>
      <c r="F102" s="217" t="s">
        <v>1094</v>
      </c>
      <c r="G102" s="218" t="s">
        <v>1095</v>
      </c>
      <c r="H102" s="219">
        <v>6</v>
      </c>
      <c r="I102" s="220"/>
      <c r="J102" s="221">
        <f>ROUND(I102*H102,2)</f>
        <v>0</v>
      </c>
      <c r="K102" s="217" t="s">
        <v>1086</v>
      </c>
      <c r="L102" s="45"/>
      <c r="M102" s="222" t="s">
        <v>44</v>
      </c>
      <c r="N102" s="223"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200</v>
      </c>
      <c r="AT102" s="226" t="s">
        <v>195</v>
      </c>
      <c r="AU102" s="226" t="s">
        <v>91</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200</v>
      </c>
      <c r="BM102" s="226" t="s">
        <v>1096</v>
      </c>
    </row>
    <row r="103" s="2" customFormat="1">
      <c r="A103" s="39"/>
      <c r="B103" s="40"/>
      <c r="C103" s="41"/>
      <c r="D103" s="248" t="s">
        <v>1088</v>
      </c>
      <c r="E103" s="41"/>
      <c r="F103" s="249" t="s">
        <v>1097</v>
      </c>
      <c r="G103" s="41"/>
      <c r="H103" s="41"/>
      <c r="I103" s="240"/>
      <c r="J103" s="41"/>
      <c r="K103" s="41"/>
      <c r="L103" s="45"/>
      <c r="M103" s="241"/>
      <c r="N103" s="242"/>
      <c r="O103" s="85"/>
      <c r="P103" s="85"/>
      <c r="Q103" s="85"/>
      <c r="R103" s="85"/>
      <c r="S103" s="85"/>
      <c r="T103" s="86"/>
      <c r="U103" s="39"/>
      <c r="V103" s="39"/>
      <c r="W103" s="39"/>
      <c r="X103" s="39"/>
      <c r="Y103" s="39"/>
      <c r="Z103" s="39"/>
      <c r="AA103" s="39"/>
      <c r="AB103" s="39"/>
      <c r="AC103" s="39"/>
      <c r="AD103" s="39"/>
      <c r="AE103" s="39"/>
      <c r="AT103" s="17" t="s">
        <v>1088</v>
      </c>
      <c r="AU103" s="17" t="s">
        <v>91</v>
      </c>
    </row>
    <row r="104" s="2" customFormat="1" ht="37.8" customHeight="1">
      <c r="A104" s="39"/>
      <c r="B104" s="40"/>
      <c r="C104" s="215" t="s">
        <v>99</v>
      </c>
      <c r="D104" s="215" t="s">
        <v>195</v>
      </c>
      <c r="E104" s="216" t="s">
        <v>1098</v>
      </c>
      <c r="F104" s="217" t="s">
        <v>1099</v>
      </c>
      <c r="G104" s="218" t="s">
        <v>198</v>
      </c>
      <c r="H104" s="219">
        <v>924</v>
      </c>
      <c r="I104" s="220"/>
      <c r="J104" s="221">
        <f>ROUND(I104*H104,2)</f>
        <v>0</v>
      </c>
      <c r="K104" s="217" t="s">
        <v>1086</v>
      </c>
      <c r="L104" s="45"/>
      <c r="M104" s="222" t="s">
        <v>44</v>
      </c>
      <c r="N104" s="223"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200</v>
      </c>
      <c r="AT104" s="226" t="s">
        <v>195</v>
      </c>
      <c r="AU104" s="226" t="s">
        <v>91</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200</v>
      </c>
      <c r="BM104" s="226" t="s">
        <v>1100</v>
      </c>
    </row>
    <row r="105" s="2" customFormat="1">
      <c r="A105" s="39"/>
      <c r="B105" s="40"/>
      <c r="C105" s="41"/>
      <c r="D105" s="248" t="s">
        <v>1088</v>
      </c>
      <c r="E105" s="41"/>
      <c r="F105" s="249" t="s">
        <v>1101</v>
      </c>
      <c r="G105" s="41"/>
      <c r="H105" s="41"/>
      <c r="I105" s="240"/>
      <c r="J105" s="41"/>
      <c r="K105" s="41"/>
      <c r="L105" s="45"/>
      <c r="M105" s="241"/>
      <c r="N105" s="242"/>
      <c r="O105" s="85"/>
      <c r="P105" s="85"/>
      <c r="Q105" s="85"/>
      <c r="R105" s="85"/>
      <c r="S105" s="85"/>
      <c r="T105" s="86"/>
      <c r="U105" s="39"/>
      <c r="V105" s="39"/>
      <c r="W105" s="39"/>
      <c r="X105" s="39"/>
      <c r="Y105" s="39"/>
      <c r="Z105" s="39"/>
      <c r="AA105" s="39"/>
      <c r="AB105" s="39"/>
      <c r="AC105" s="39"/>
      <c r="AD105" s="39"/>
      <c r="AE105" s="39"/>
      <c r="AT105" s="17" t="s">
        <v>1088</v>
      </c>
      <c r="AU105" s="17" t="s">
        <v>91</v>
      </c>
    </row>
    <row r="106" s="2" customFormat="1" ht="37.8" customHeight="1">
      <c r="A106" s="39"/>
      <c r="B106" s="40"/>
      <c r="C106" s="215" t="s">
        <v>200</v>
      </c>
      <c r="D106" s="215" t="s">
        <v>195</v>
      </c>
      <c r="E106" s="216" t="s">
        <v>1102</v>
      </c>
      <c r="F106" s="217" t="s">
        <v>1103</v>
      </c>
      <c r="G106" s="218" t="s">
        <v>198</v>
      </c>
      <c r="H106" s="219">
        <v>646</v>
      </c>
      <c r="I106" s="220"/>
      <c r="J106" s="221">
        <f>ROUND(I106*H106,2)</f>
        <v>0</v>
      </c>
      <c r="K106" s="217" t="s">
        <v>1086</v>
      </c>
      <c r="L106" s="45"/>
      <c r="M106" s="222" t="s">
        <v>44</v>
      </c>
      <c r="N106" s="223"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200</v>
      </c>
      <c r="AT106" s="226" t="s">
        <v>195</v>
      </c>
      <c r="AU106" s="226" t="s">
        <v>91</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200</v>
      </c>
      <c r="BM106" s="226" t="s">
        <v>1104</v>
      </c>
    </row>
    <row r="107" s="2" customFormat="1">
      <c r="A107" s="39"/>
      <c r="B107" s="40"/>
      <c r="C107" s="41"/>
      <c r="D107" s="248" t="s">
        <v>1088</v>
      </c>
      <c r="E107" s="41"/>
      <c r="F107" s="249" t="s">
        <v>1105</v>
      </c>
      <c r="G107" s="41"/>
      <c r="H107" s="41"/>
      <c r="I107" s="240"/>
      <c r="J107" s="41"/>
      <c r="K107" s="41"/>
      <c r="L107" s="45"/>
      <c r="M107" s="241"/>
      <c r="N107" s="242"/>
      <c r="O107" s="85"/>
      <c r="P107" s="85"/>
      <c r="Q107" s="85"/>
      <c r="R107" s="85"/>
      <c r="S107" s="85"/>
      <c r="T107" s="86"/>
      <c r="U107" s="39"/>
      <c r="V107" s="39"/>
      <c r="W107" s="39"/>
      <c r="X107" s="39"/>
      <c r="Y107" s="39"/>
      <c r="Z107" s="39"/>
      <c r="AA107" s="39"/>
      <c r="AB107" s="39"/>
      <c r="AC107" s="39"/>
      <c r="AD107" s="39"/>
      <c r="AE107" s="39"/>
      <c r="AT107" s="17" t="s">
        <v>1088</v>
      </c>
      <c r="AU107" s="17" t="s">
        <v>91</v>
      </c>
    </row>
    <row r="108" s="2" customFormat="1" ht="37.8" customHeight="1">
      <c r="A108" s="39"/>
      <c r="B108" s="40"/>
      <c r="C108" s="215" t="s">
        <v>213</v>
      </c>
      <c r="D108" s="215" t="s">
        <v>195</v>
      </c>
      <c r="E108" s="216" t="s">
        <v>1106</v>
      </c>
      <c r="F108" s="217" t="s">
        <v>1107</v>
      </c>
      <c r="G108" s="218" t="s">
        <v>198</v>
      </c>
      <c r="H108" s="219">
        <v>257</v>
      </c>
      <c r="I108" s="220"/>
      <c r="J108" s="221">
        <f>ROUND(I108*H108,2)</f>
        <v>0</v>
      </c>
      <c r="K108" s="217" t="s">
        <v>1086</v>
      </c>
      <c r="L108" s="45"/>
      <c r="M108" s="222" t="s">
        <v>44</v>
      </c>
      <c r="N108" s="223"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200</v>
      </c>
      <c r="AT108" s="226" t="s">
        <v>195</v>
      </c>
      <c r="AU108" s="226" t="s">
        <v>91</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200</v>
      </c>
      <c r="BM108" s="226" t="s">
        <v>1108</v>
      </c>
    </row>
    <row r="109" s="2" customFormat="1">
      <c r="A109" s="39"/>
      <c r="B109" s="40"/>
      <c r="C109" s="41"/>
      <c r="D109" s="248" t="s">
        <v>1088</v>
      </c>
      <c r="E109" s="41"/>
      <c r="F109" s="249" t="s">
        <v>1109</v>
      </c>
      <c r="G109" s="41"/>
      <c r="H109" s="41"/>
      <c r="I109" s="240"/>
      <c r="J109" s="41"/>
      <c r="K109" s="41"/>
      <c r="L109" s="45"/>
      <c r="M109" s="241"/>
      <c r="N109" s="242"/>
      <c r="O109" s="85"/>
      <c r="P109" s="85"/>
      <c r="Q109" s="85"/>
      <c r="R109" s="85"/>
      <c r="S109" s="85"/>
      <c r="T109" s="86"/>
      <c r="U109" s="39"/>
      <c r="V109" s="39"/>
      <c r="W109" s="39"/>
      <c r="X109" s="39"/>
      <c r="Y109" s="39"/>
      <c r="Z109" s="39"/>
      <c r="AA109" s="39"/>
      <c r="AB109" s="39"/>
      <c r="AC109" s="39"/>
      <c r="AD109" s="39"/>
      <c r="AE109" s="39"/>
      <c r="AT109" s="17" t="s">
        <v>1088</v>
      </c>
      <c r="AU109" s="17" t="s">
        <v>91</v>
      </c>
    </row>
    <row r="110" s="2" customFormat="1" ht="24.15" customHeight="1">
      <c r="A110" s="39"/>
      <c r="B110" s="40"/>
      <c r="C110" s="215" t="s">
        <v>217</v>
      </c>
      <c r="D110" s="215" t="s">
        <v>195</v>
      </c>
      <c r="E110" s="216" t="s">
        <v>1110</v>
      </c>
      <c r="F110" s="217" t="s">
        <v>1111</v>
      </c>
      <c r="G110" s="218" t="s">
        <v>1095</v>
      </c>
      <c r="H110" s="219">
        <v>6</v>
      </c>
      <c r="I110" s="220"/>
      <c r="J110" s="221">
        <f>ROUND(I110*H110,2)</f>
        <v>0</v>
      </c>
      <c r="K110" s="217" t="s">
        <v>1086</v>
      </c>
      <c r="L110" s="45"/>
      <c r="M110" s="222" t="s">
        <v>44</v>
      </c>
      <c r="N110" s="223"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200</v>
      </c>
      <c r="AT110" s="226" t="s">
        <v>195</v>
      </c>
      <c r="AU110" s="226" t="s">
        <v>91</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200</v>
      </c>
      <c r="BM110" s="226" t="s">
        <v>1112</v>
      </c>
    </row>
    <row r="111" s="2" customFormat="1">
      <c r="A111" s="39"/>
      <c r="B111" s="40"/>
      <c r="C111" s="41"/>
      <c r="D111" s="248" t="s">
        <v>1088</v>
      </c>
      <c r="E111" s="41"/>
      <c r="F111" s="249" t="s">
        <v>1113</v>
      </c>
      <c r="G111" s="41"/>
      <c r="H111" s="41"/>
      <c r="I111" s="240"/>
      <c r="J111" s="41"/>
      <c r="K111" s="41"/>
      <c r="L111" s="45"/>
      <c r="M111" s="241"/>
      <c r="N111" s="242"/>
      <c r="O111" s="85"/>
      <c r="P111" s="85"/>
      <c r="Q111" s="85"/>
      <c r="R111" s="85"/>
      <c r="S111" s="85"/>
      <c r="T111" s="86"/>
      <c r="U111" s="39"/>
      <c r="V111" s="39"/>
      <c r="W111" s="39"/>
      <c r="X111" s="39"/>
      <c r="Y111" s="39"/>
      <c r="Z111" s="39"/>
      <c r="AA111" s="39"/>
      <c r="AB111" s="39"/>
      <c r="AC111" s="39"/>
      <c r="AD111" s="39"/>
      <c r="AE111" s="39"/>
      <c r="AT111" s="17" t="s">
        <v>1088</v>
      </c>
      <c r="AU111" s="17" t="s">
        <v>91</v>
      </c>
    </row>
    <row r="112" s="2" customFormat="1" ht="33" customHeight="1">
      <c r="A112" s="39"/>
      <c r="B112" s="40"/>
      <c r="C112" s="215" t="s">
        <v>223</v>
      </c>
      <c r="D112" s="215" t="s">
        <v>195</v>
      </c>
      <c r="E112" s="216" t="s">
        <v>1114</v>
      </c>
      <c r="F112" s="217" t="s">
        <v>1115</v>
      </c>
      <c r="G112" s="218" t="s">
        <v>198</v>
      </c>
      <c r="H112" s="219">
        <v>924</v>
      </c>
      <c r="I112" s="220"/>
      <c r="J112" s="221">
        <f>ROUND(I112*H112,2)</f>
        <v>0</v>
      </c>
      <c r="K112" s="217" t="s">
        <v>1086</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200</v>
      </c>
      <c r="AT112" s="226" t="s">
        <v>195</v>
      </c>
      <c r="AU112" s="226" t="s">
        <v>91</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200</v>
      </c>
      <c r="BM112" s="226" t="s">
        <v>1116</v>
      </c>
    </row>
    <row r="113" s="2" customFormat="1">
      <c r="A113" s="39"/>
      <c r="B113" s="40"/>
      <c r="C113" s="41"/>
      <c r="D113" s="248" t="s">
        <v>1088</v>
      </c>
      <c r="E113" s="41"/>
      <c r="F113" s="249" t="s">
        <v>1117</v>
      </c>
      <c r="G113" s="41"/>
      <c r="H113" s="41"/>
      <c r="I113" s="240"/>
      <c r="J113" s="41"/>
      <c r="K113" s="41"/>
      <c r="L113" s="45"/>
      <c r="M113" s="241"/>
      <c r="N113" s="242"/>
      <c r="O113" s="85"/>
      <c r="P113" s="85"/>
      <c r="Q113" s="85"/>
      <c r="R113" s="85"/>
      <c r="S113" s="85"/>
      <c r="T113" s="86"/>
      <c r="U113" s="39"/>
      <c r="V113" s="39"/>
      <c r="W113" s="39"/>
      <c r="X113" s="39"/>
      <c r="Y113" s="39"/>
      <c r="Z113" s="39"/>
      <c r="AA113" s="39"/>
      <c r="AB113" s="39"/>
      <c r="AC113" s="39"/>
      <c r="AD113" s="39"/>
      <c r="AE113" s="39"/>
      <c r="AT113" s="17" t="s">
        <v>1088</v>
      </c>
      <c r="AU113" s="17" t="s">
        <v>91</v>
      </c>
    </row>
    <row r="114" s="2" customFormat="1" ht="33" customHeight="1">
      <c r="A114" s="39"/>
      <c r="B114" s="40"/>
      <c r="C114" s="215" t="s">
        <v>227</v>
      </c>
      <c r="D114" s="215" t="s">
        <v>195</v>
      </c>
      <c r="E114" s="216" t="s">
        <v>1118</v>
      </c>
      <c r="F114" s="217" t="s">
        <v>1119</v>
      </c>
      <c r="G114" s="218" t="s">
        <v>198</v>
      </c>
      <c r="H114" s="219">
        <v>646</v>
      </c>
      <c r="I114" s="220"/>
      <c r="J114" s="221">
        <f>ROUND(I114*H114,2)</f>
        <v>0</v>
      </c>
      <c r="K114" s="217" t="s">
        <v>1086</v>
      </c>
      <c r="L114" s="45"/>
      <c r="M114" s="222" t="s">
        <v>44</v>
      </c>
      <c r="N114" s="223"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200</v>
      </c>
      <c r="AT114" s="226" t="s">
        <v>195</v>
      </c>
      <c r="AU114" s="226" t="s">
        <v>91</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200</v>
      </c>
      <c r="BM114" s="226" t="s">
        <v>1120</v>
      </c>
    </row>
    <row r="115" s="2" customFormat="1">
      <c r="A115" s="39"/>
      <c r="B115" s="40"/>
      <c r="C115" s="41"/>
      <c r="D115" s="248" t="s">
        <v>1088</v>
      </c>
      <c r="E115" s="41"/>
      <c r="F115" s="249" t="s">
        <v>1121</v>
      </c>
      <c r="G115" s="41"/>
      <c r="H115" s="41"/>
      <c r="I115" s="240"/>
      <c r="J115" s="41"/>
      <c r="K115" s="41"/>
      <c r="L115" s="45"/>
      <c r="M115" s="241"/>
      <c r="N115" s="242"/>
      <c r="O115" s="85"/>
      <c r="P115" s="85"/>
      <c r="Q115" s="85"/>
      <c r="R115" s="85"/>
      <c r="S115" s="85"/>
      <c r="T115" s="86"/>
      <c r="U115" s="39"/>
      <c r="V115" s="39"/>
      <c r="W115" s="39"/>
      <c r="X115" s="39"/>
      <c r="Y115" s="39"/>
      <c r="Z115" s="39"/>
      <c r="AA115" s="39"/>
      <c r="AB115" s="39"/>
      <c r="AC115" s="39"/>
      <c r="AD115" s="39"/>
      <c r="AE115" s="39"/>
      <c r="AT115" s="17" t="s">
        <v>1088</v>
      </c>
      <c r="AU115" s="17" t="s">
        <v>91</v>
      </c>
    </row>
    <row r="116" s="2" customFormat="1" ht="33" customHeight="1">
      <c r="A116" s="39"/>
      <c r="B116" s="40"/>
      <c r="C116" s="215" t="s">
        <v>231</v>
      </c>
      <c r="D116" s="215" t="s">
        <v>195</v>
      </c>
      <c r="E116" s="216" t="s">
        <v>1122</v>
      </c>
      <c r="F116" s="217" t="s">
        <v>1123</v>
      </c>
      <c r="G116" s="218" t="s">
        <v>198</v>
      </c>
      <c r="H116" s="219">
        <v>257</v>
      </c>
      <c r="I116" s="220"/>
      <c r="J116" s="221">
        <f>ROUND(I116*H116,2)</f>
        <v>0</v>
      </c>
      <c r="K116" s="217" t="s">
        <v>1086</v>
      </c>
      <c r="L116" s="45"/>
      <c r="M116" s="222" t="s">
        <v>44</v>
      </c>
      <c r="N116" s="223"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200</v>
      </c>
      <c r="AT116" s="226" t="s">
        <v>195</v>
      </c>
      <c r="AU116" s="226" t="s">
        <v>91</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200</v>
      </c>
      <c r="BM116" s="226" t="s">
        <v>1124</v>
      </c>
    </row>
    <row r="117" s="2" customFormat="1">
      <c r="A117" s="39"/>
      <c r="B117" s="40"/>
      <c r="C117" s="41"/>
      <c r="D117" s="248" t="s">
        <v>1088</v>
      </c>
      <c r="E117" s="41"/>
      <c r="F117" s="249" t="s">
        <v>1125</v>
      </c>
      <c r="G117" s="41"/>
      <c r="H117" s="41"/>
      <c r="I117" s="240"/>
      <c r="J117" s="41"/>
      <c r="K117" s="41"/>
      <c r="L117" s="45"/>
      <c r="M117" s="250"/>
      <c r="N117" s="251"/>
      <c r="O117" s="245"/>
      <c r="P117" s="245"/>
      <c r="Q117" s="245"/>
      <c r="R117" s="245"/>
      <c r="S117" s="245"/>
      <c r="T117" s="252"/>
      <c r="U117" s="39"/>
      <c r="V117" s="39"/>
      <c r="W117" s="39"/>
      <c r="X117" s="39"/>
      <c r="Y117" s="39"/>
      <c r="Z117" s="39"/>
      <c r="AA117" s="39"/>
      <c r="AB117" s="39"/>
      <c r="AC117" s="39"/>
      <c r="AD117" s="39"/>
      <c r="AE117" s="39"/>
      <c r="AT117" s="17" t="s">
        <v>1088</v>
      </c>
      <c r="AU117" s="17" t="s">
        <v>91</v>
      </c>
    </row>
    <row r="118" s="2" customFormat="1" ht="6.96" customHeight="1">
      <c r="A118" s="39"/>
      <c r="B118" s="60"/>
      <c r="C118" s="61"/>
      <c r="D118" s="61"/>
      <c r="E118" s="61"/>
      <c r="F118" s="61"/>
      <c r="G118" s="61"/>
      <c r="H118" s="61"/>
      <c r="I118" s="61"/>
      <c r="J118" s="61"/>
      <c r="K118" s="61"/>
      <c r="L118" s="45"/>
      <c r="M118" s="39"/>
      <c r="O118" s="39"/>
      <c r="P118" s="39"/>
      <c r="Q118" s="39"/>
      <c r="R118" s="39"/>
      <c r="S118" s="39"/>
      <c r="T118" s="39"/>
      <c r="U118" s="39"/>
      <c r="V118" s="39"/>
      <c r="W118" s="39"/>
      <c r="X118" s="39"/>
      <c r="Y118" s="39"/>
      <c r="Z118" s="39"/>
      <c r="AA118" s="39"/>
      <c r="AB118" s="39"/>
      <c r="AC118" s="39"/>
      <c r="AD118" s="39"/>
      <c r="AE118" s="39"/>
    </row>
  </sheetData>
  <sheetProtection sheet="1" autoFilter="0" formatColumns="0" formatRows="0" objects="1" scenarios="1" spinCount="100000" saltValue="T356SmqJH+YNdT3TO91cVVxpPd/UQ9rjitcz5hUTsYbnROtz86erxR7RXEv0y38XTyfsSM7ep5WenhWCjdsC/A==" hashValue="QZFD6/xGWYgVYnN9rxw/gUwTgNLqeP76s/vsJDKoAv/h73D7cxIEr4fcbl5CwBb65wjNxGPENQoMEb93C9CFLA==" algorithmName="SHA-512" password="CC35"/>
  <autoFilter ref="C94:K117"/>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1/141721212"/>
    <hyperlink ref="F103" r:id="rId2" display="https://podminky.urs.cz/item/CS_URS_2022_01/460131114"/>
    <hyperlink ref="F105" r:id="rId3" display="https://podminky.urs.cz/item/CS_URS_2022_01/460161143"/>
    <hyperlink ref="F107" r:id="rId4" display="https://podminky.urs.cz/item/CS_URS_2022_01/460161183"/>
    <hyperlink ref="F109" r:id="rId5" display="https://podminky.urs.cz/item/CS_URS_2022_01/460161243"/>
    <hyperlink ref="F111" r:id="rId6" display="https://podminky.urs.cz/item/CS_URS_2022_01/460391124"/>
    <hyperlink ref="F113" r:id="rId7" display="https://podminky.urs.cz/item/CS_URS_2022_01/460431153"/>
    <hyperlink ref="F115" r:id="rId8" display="https://podminky.urs.cz/item/CS_URS_2022_01/460431193"/>
    <hyperlink ref="F117" r:id="rId9" display="https://podminky.urs.cz/item/CS_URS_2022_01/460431253"/>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106</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c r="B8" s="20"/>
      <c r="D8" s="144" t="s">
        <v>151</v>
      </c>
      <c r="L8" s="20"/>
    </row>
    <row r="9" s="1" customFormat="1" ht="16.5" customHeight="1">
      <c r="B9" s="20"/>
      <c r="E9" s="145" t="s">
        <v>152</v>
      </c>
      <c r="F9" s="1"/>
      <c r="G9" s="1"/>
      <c r="H9" s="1"/>
      <c r="L9" s="20"/>
    </row>
    <row r="10" s="1" customFormat="1" ht="12" customHeight="1">
      <c r="B10" s="20"/>
      <c r="D10" s="144" t="s">
        <v>153</v>
      </c>
      <c r="L10" s="20"/>
    </row>
    <row r="11" s="2" customFormat="1" ht="16.5" customHeight="1">
      <c r="A11" s="39"/>
      <c r="B11" s="45"/>
      <c r="C11" s="39"/>
      <c r="D11" s="39"/>
      <c r="E11" s="146" t="s">
        <v>154</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155</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1126</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44</v>
      </c>
      <c r="G15" s="39"/>
      <c r="H15" s="39"/>
      <c r="I15" s="144" t="s">
        <v>20</v>
      </c>
      <c r="J15" s="134" t="s">
        <v>44</v>
      </c>
      <c r="K15" s="39"/>
      <c r="L15" s="147"/>
      <c r="S15" s="39"/>
      <c r="T15" s="39"/>
      <c r="U15" s="39"/>
      <c r="V15" s="39"/>
      <c r="W15" s="39"/>
      <c r="X15" s="39"/>
      <c r="Y15" s="39"/>
      <c r="Z15" s="39"/>
      <c r="AA15" s="39"/>
      <c r="AB15" s="39"/>
      <c r="AC15" s="39"/>
      <c r="AD15" s="39"/>
      <c r="AE15" s="39"/>
    </row>
    <row r="16" s="2" customFormat="1" ht="12" customHeight="1">
      <c r="A16" s="39"/>
      <c r="B16" s="45"/>
      <c r="C16" s="39"/>
      <c r="D16" s="144" t="s">
        <v>22</v>
      </c>
      <c r="E16" s="39"/>
      <c r="F16" s="134" t="s">
        <v>23</v>
      </c>
      <c r="G16" s="39"/>
      <c r="H16" s="39"/>
      <c r="I16" s="144" t="s">
        <v>24</v>
      </c>
      <c r="J16" s="149" t="str">
        <f>'Rekapitulace zakázky'!AN8</f>
        <v>27. 1. 2022</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30</v>
      </c>
      <c r="E18" s="39"/>
      <c r="F18" s="39"/>
      <c r="G18" s="39"/>
      <c r="H18" s="39"/>
      <c r="I18" s="144" t="s">
        <v>31</v>
      </c>
      <c r="J18" s="134" t="s">
        <v>32</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33</v>
      </c>
      <c r="F19" s="39"/>
      <c r="G19" s="39"/>
      <c r="H19" s="39"/>
      <c r="I19" s="144" t="s">
        <v>34</v>
      </c>
      <c r="J19" s="134" t="s">
        <v>35</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36</v>
      </c>
      <c r="E21" s="39"/>
      <c r="F21" s="39"/>
      <c r="G21" s="39"/>
      <c r="H21" s="39"/>
      <c r="I21" s="144" t="s">
        <v>31</v>
      </c>
      <c r="J21" s="33"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3" t="str">
        <f>'Rekapitulace zakázky'!E14</f>
        <v>Vyplň údaj</v>
      </c>
      <c r="F22" s="134"/>
      <c r="G22" s="134"/>
      <c r="H22" s="134"/>
      <c r="I22" s="144" t="s">
        <v>34</v>
      </c>
      <c r="J22" s="33"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38</v>
      </c>
      <c r="E24" s="39"/>
      <c r="F24" s="39"/>
      <c r="G24" s="39"/>
      <c r="H24" s="39"/>
      <c r="I24" s="144" t="s">
        <v>31</v>
      </c>
      <c r="J24" s="134" t="s">
        <v>39</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
        <v>40</v>
      </c>
      <c r="F25" s="39"/>
      <c r="G25" s="39"/>
      <c r="H25" s="39"/>
      <c r="I25" s="144" t="s">
        <v>34</v>
      </c>
      <c r="J25" s="134" t="s">
        <v>41</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43</v>
      </c>
      <c r="E27" s="39"/>
      <c r="F27" s="39"/>
      <c r="G27" s="39"/>
      <c r="H27" s="39"/>
      <c r="I27" s="144" t="s">
        <v>31</v>
      </c>
      <c r="J27" s="134" t="s">
        <v>44</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45</v>
      </c>
      <c r="F28" s="39"/>
      <c r="G28" s="39"/>
      <c r="H28" s="39"/>
      <c r="I28" s="144" t="s">
        <v>34</v>
      </c>
      <c r="J28" s="134" t="s">
        <v>44</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46</v>
      </c>
      <c r="E30" s="39"/>
      <c r="F30" s="39"/>
      <c r="G30" s="39"/>
      <c r="H30" s="39"/>
      <c r="I30" s="39"/>
      <c r="J30" s="39"/>
      <c r="K30" s="39"/>
      <c r="L30" s="147"/>
      <c r="S30" s="39"/>
      <c r="T30" s="39"/>
      <c r="U30" s="39"/>
      <c r="V30" s="39"/>
      <c r="W30" s="39"/>
      <c r="X30" s="39"/>
      <c r="Y30" s="39"/>
      <c r="Z30" s="39"/>
      <c r="AA30" s="39"/>
      <c r="AB30" s="39"/>
      <c r="AC30" s="39"/>
      <c r="AD30" s="39"/>
      <c r="AE30" s="39"/>
    </row>
    <row r="31" s="8" customFormat="1" ht="71.25" customHeight="1">
      <c r="A31" s="150"/>
      <c r="B31" s="151"/>
      <c r="C31" s="150"/>
      <c r="D31" s="150"/>
      <c r="E31" s="152" t="s">
        <v>47</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48</v>
      </c>
      <c r="E34" s="39"/>
      <c r="F34" s="39"/>
      <c r="G34" s="39"/>
      <c r="H34" s="39"/>
      <c r="I34" s="39"/>
      <c r="J34" s="156">
        <f>ROUND(J92,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50</v>
      </c>
      <c r="G36" s="39"/>
      <c r="H36" s="39"/>
      <c r="I36" s="157" t="s">
        <v>49</v>
      </c>
      <c r="J36" s="157" t="s">
        <v>51</v>
      </c>
      <c r="K36" s="39"/>
      <c r="L36" s="147"/>
      <c r="S36" s="39"/>
      <c r="T36" s="39"/>
      <c r="U36" s="39"/>
      <c r="V36" s="39"/>
      <c r="W36" s="39"/>
      <c r="X36" s="39"/>
      <c r="Y36" s="39"/>
      <c r="Z36" s="39"/>
      <c r="AA36" s="39"/>
      <c r="AB36" s="39"/>
      <c r="AC36" s="39"/>
      <c r="AD36" s="39"/>
      <c r="AE36" s="39"/>
    </row>
    <row r="37" s="2" customFormat="1" ht="14.4" customHeight="1">
      <c r="A37" s="39"/>
      <c r="B37" s="45"/>
      <c r="C37" s="39"/>
      <c r="D37" s="146" t="s">
        <v>52</v>
      </c>
      <c r="E37" s="144" t="s">
        <v>53</v>
      </c>
      <c r="F37" s="158">
        <f>ROUND((SUM(BE92:BE135)),  2)</f>
        <v>0</v>
      </c>
      <c r="G37" s="39"/>
      <c r="H37" s="39"/>
      <c r="I37" s="159">
        <v>0.20999999999999999</v>
      </c>
      <c r="J37" s="158">
        <f>ROUND(((SUM(BE92:BE135))*I37),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54</v>
      </c>
      <c r="F38" s="158">
        <f>ROUND((SUM(BF92:BF135)),  2)</f>
        <v>0</v>
      </c>
      <c r="G38" s="39"/>
      <c r="H38" s="39"/>
      <c r="I38" s="159">
        <v>0.14999999999999999</v>
      </c>
      <c r="J38" s="158">
        <f>ROUND(((SUM(BF92:BF135))*I38),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55</v>
      </c>
      <c r="F39" s="158">
        <f>ROUND((SUM(BG92:BG135)),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56</v>
      </c>
      <c r="F40" s="158">
        <f>ROUND((SUM(BH92:BH135)),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57</v>
      </c>
      <c r="F41" s="158">
        <f>ROUND((SUM(BI92:BI135)),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58</v>
      </c>
      <c r="E43" s="162"/>
      <c r="F43" s="162"/>
      <c r="G43" s="163" t="s">
        <v>59</v>
      </c>
      <c r="H43" s="164" t="s">
        <v>60</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hidden="1"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hidden="1" s="2" customFormat="1" ht="24.96" customHeight="1">
      <c r="A49" s="39"/>
      <c r="B49" s="40"/>
      <c r="C49" s="23" t="s">
        <v>157</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hidden="1" s="2" customFormat="1" ht="12" customHeight="1">
      <c r="A51" s="39"/>
      <c r="B51" s="40"/>
      <c r="C51" s="32" t="s">
        <v>16</v>
      </c>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6.5" customHeight="1">
      <c r="A52" s="39"/>
      <c r="B52" s="40"/>
      <c r="C52" s="41"/>
      <c r="D52" s="41"/>
      <c r="E52" s="171" t="str">
        <f>E7</f>
        <v>Oprava zabezpečovacího zařízení v žst. Kostelec nad Orlicí</v>
      </c>
      <c r="F52" s="32"/>
      <c r="G52" s="32"/>
      <c r="H52" s="32"/>
      <c r="I52" s="41"/>
      <c r="J52" s="41"/>
      <c r="K52" s="41"/>
      <c r="L52" s="147"/>
      <c r="S52" s="39"/>
      <c r="T52" s="39"/>
      <c r="U52" s="39"/>
      <c r="V52" s="39"/>
      <c r="W52" s="39"/>
      <c r="X52" s="39"/>
      <c r="Y52" s="39"/>
      <c r="Z52" s="39"/>
      <c r="AA52" s="39"/>
      <c r="AB52" s="39"/>
      <c r="AC52" s="39"/>
      <c r="AD52" s="39"/>
      <c r="AE52" s="39"/>
    </row>
    <row r="53" hidden="1" s="1" customFormat="1" ht="12" customHeight="1">
      <c r="B53" s="21"/>
      <c r="C53" s="32" t="s">
        <v>151</v>
      </c>
      <c r="D53" s="22"/>
      <c r="E53" s="22"/>
      <c r="F53" s="22"/>
      <c r="G53" s="22"/>
      <c r="H53" s="22"/>
      <c r="I53" s="22"/>
      <c r="J53" s="22"/>
      <c r="K53" s="22"/>
      <c r="L53" s="20"/>
    </row>
    <row r="54" hidden="1" s="1" customFormat="1" ht="16.5" customHeight="1">
      <c r="B54" s="21"/>
      <c r="C54" s="22"/>
      <c r="D54" s="22"/>
      <c r="E54" s="171" t="s">
        <v>152</v>
      </c>
      <c r="F54" s="22"/>
      <c r="G54" s="22"/>
      <c r="H54" s="22"/>
      <c r="I54" s="22"/>
      <c r="J54" s="22"/>
      <c r="K54" s="22"/>
      <c r="L54" s="20"/>
    </row>
    <row r="55" hidden="1" s="1" customFormat="1" ht="12" customHeight="1">
      <c r="B55" s="21"/>
      <c r="C55" s="32" t="s">
        <v>153</v>
      </c>
      <c r="D55" s="22"/>
      <c r="E55" s="22"/>
      <c r="F55" s="22"/>
      <c r="G55" s="22"/>
      <c r="H55" s="22"/>
      <c r="I55" s="22"/>
      <c r="J55" s="22"/>
      <c r="K55" s="22"/>
      <c r="L55" s="20"/>
    </row>
    <row r="56" hidden="1" s="2" customFormat="1" ht="16.5" customHeight="1">
      <c r="A56" s="39"/>
      <c r="B56" s="40"/>
      <c r="C56" s="41"/>
      <c r="D56" s="41"/>
      <c r="E56" s="172" t="s">
        <v>154</v>
      </c>
      <c r="F56" s="41"/>
      <c r="G56" s="41"/>
      <c r="H56" s="41"/>
      <c r="I56" s="41"/>
      <c r="J56" s="41"/>
      <c r="K56" s="41"/>
      <c r="L56" s="147"/>
      <c r="S56" s="39"/>
      <c r="T56" s="39"/>
      <c r="U56" s="39"/>
      <c r="V56" s="39"/>
      <c r="W56" s="39"/>
      <c r="X56" s="39"/>
      <c r="Y56" s="39"/>
      <c r="Z56" s="39"/>
      <c r="AA56" s="39"/>
      <c r="AB56" s="39"/>
      <c r="AC56" s="39"/>
      <c r="AD56" s="39"/>
      <c r="AE56" s="39"/>
    </row>
    <row r="57" hidden="1" s="2" customFormat="1" ht="12" customHeight="1">
      <c r="A57" s="39"/>
      <c r="B57" s="40"/>
      <c r="C57" s="32" t="s">
        <v>155</v>
      </c>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6.5" customHeight="1">
      <c r="A58" s="39"/>
      <c r="B58" s="40"/>
      <c r="C58" s="41"/>
      <c r="D58" s="41"/>
      <c r="E58" s="70" t="str">
        <f>E13</f>
        <v>03 - PZS v km 61,989 - zab. zař.</v>
      </c>
      <c r="F58" s="41"/>
      <c r="G58" s="41"/>
      <c r="H58" s="41"/>
      <c r="I58" s="41"/>
      <c r="J58" s="41"/>
      <c r="K58" s="41"/>
      <c r="L58" s="147"/>
      <c r="S58" s="39"/>
      <c r="T58" s="39"/>
      <c r="U58" s="39"/>
      <c r="V58" s="39"/>
      <c r="W58" s="39"/>
      <c r="X58" s="39"/>
      <c r="Y58" s="39"/>
      <c r="Z58" s="39"/>
      <c r="AA58" s="39"/>
      <c r="AB58" s="39"/>
      <c r="AC58" s="39"/>
      <c r="AD58" s="39"/>
      <c r="AE58" s="39"/>
    </row>
    <row r="59" hidden="1"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hidden="1" s="2" customFormat="1" ht="12" customHeight="1">
      <c r="A60" s="39"/>
      <c r="B60" s="40"/>
      <c r="C60" s="32" t="s">
        <v>22</v>
      </c>
      <c r="D60" s="41"/>
      <c r="E60" s="41"/>
      <c r="F60" s="27" t="str">
        <f>F16</f>
        <v>žst. Kostelec nad Orlicí</v>
      </c>
      <c r="G60" s="41"/>
      <c r="H60" s="41"/>
      <c r="I60" s="32" t="s">
        <v>24</v>
      </c>
      <c r="J60" s="73" t="str">
        <f>IF(J16="","",J16)</f>
        <v>27. 1. 2022</v>
      </c>
      <c r="K60" s="41"/>
      <c r="L60" s="147"/>
      <c r="S60" s="39"/>
      <c r="T60" s="39"/>
      <c r="U60" s="39"/>
      <c r="V60" s="39"/>
      <c r="W60" s="39"/>
      <c r="X60" s="39"/>
      <c r="Y60" s="39"/>
      <c r="Z60" s="39"/>
      <c r="AA60" s="39"/>
      <c r="AB60" s="39"/>
      <c r="AC60" s="39"/>
      <c r="AD60" s="39"/>
      <c r="AE60" s="39"/>
    </row>
    <row r="61" hidden="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15.15" customHeight="1">
      <c r="A62" s="39"/>
      <c r="B62" s="40"/>
      <c r="C62" s="32" t="s">
        <v>30</v>
      </c>
      <c r="D62" s="41"/>
      <c r="E62" s="41"/>
      <c r="F62" s="27" t="str">
        <f>E19</f>
        <v>Správa železnic, s.o.</v>
      </c>
      <c r="G62" s="41"/>
      <c r="H62" s="41"/>
      <c r="I62" s="32" t="s">
        <v>38</v>
      </c>
      <c r="J62" s="37" t="str">
        <f>E25</f>
        <v>Signal Projekt,s.r.o.</v>
      </c>
      <c r="K62" s="41"/>
      <c r="L62" s="147"/>
      <c r="S62" s="39"/>
      <c r="T62" s="39"/>
      <c r="U62" s="39"/>
      <c r="V62" s="39"/>
      <c r="W62" s="39"/>
      <c r="X62" s="39"/>
      <c r="Y62" s="39"/>
      <c r="Z62" s="39"/>
      <c r="AA62" s="39"/>
      <c r="AB62" s="39"/>
      <c r="AC62" s="39"/>
      <c r="AD62" s="39"/>
      <c r="AE62" s="39"/>
    </row>
    <row r="63" hidden="1" s="2" customFormat="1" ht="15.15" customHeight="1">
      <c r="A63" s="39"/>
      <c r="B63" s="40"/>
      <c r="C63" s="32" t="s">
        <v>36</v>
      </c>
      <c r="D63" s="41"/>
      <c r="E63" s="41"/>
      <c r="F63" s="27" t="str">
        <f>IF(E22="","",E22)</f>
        <v>Vyplň údaj</v>
      </c>
      <c r="G63" s="41"/>
      <c r="H63" s="41"/>
      <c r="I63" s="32" t="s">
        <v>43</v>
      </c>
      <c r="J63" s="37" t="str">
        <f>E28</f>
        <v>Pavel Pospíšil, Dis.</v>
      </c>
      <c r="K63" s="41"/>
      <c r="L63" s="147"/>
      <c r="S63" s="39"/>
      <c r="T63" s="39"/>
      <c r="U63" s="39"/>
      <c r="V63" s="39"/>
      <c r="W63" s="39"/>
      <c r="X63" s="39"/>
      <c r="Y63" s="39"/>
      <c r="Z63" s="39"/>
      <c r="AA63" s="39"/>
      <c r="AB63" s="39"/>
      <c r="AC63" s="39"/>
      <c r="AD63" s="39"/>
      <c r="AE63" s="39"/>
    </row>
    <row r="64" hidden="1"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29.28" customHeight="1">
      <c r="A65" s="39"/>
      <c r="B65" s="40"/>
      <c r="C65" s="173" t="s">
        <v>158</v>
      </c>
      <c r="D65" s="174"/>
      <c r="E65" s="174"/>
      <c r="F65" s="174"/>
      <c r="G65" s="174"/>
      <c r="H65" s="174"/>
      <c r="I65" s="174"/>
      <c r="J65" s="175" t="s">
        <v>159</v>
      </c>
      <c r="K65" s="174"/>
      <c r="L65" s="147"/>
      <c r="S65" s="39"/>
      <c r="T65" s="39"/>
      <c r="U65" s="39"/>
      <c r="V65" s="39"/>
      <c r="W65" s="39"/>
      <c r="X65" s="39"/>
      <c r="Y65" s="39"/>
      <c r="Z65" s="39"/>
      <c r="AA65" s="39"/>
      <c r="AB65" s="39"/>
      <c r="AC65" s="39"/>
      <c r="AD65" s="39"/>
      <c r="AE65" s="39"/>
    </row>
    <row r="66" hidden="1"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hidden="1" s="2" customFormat="1" ht="22.8" customHeight="1">
      <c r="A67" s="39"/>
      <c r="B67" s="40"/>
      <c r="C67" s="176" t="s">
        <v>80</v>
      </c>
      <c r="D67" s="41"/>
      <c r="E67" s="41"/>
      <c r="F67" s="41"/>
      <c r="G67" s="41"/>
      <c r="H67" s="41"/>
      <c r="I67" s="41"/>
      <c r="J67" s="103">
        <f>J92</f>
        <v>0</v>
      </c>
      <c r="K67" s="41"/>
      <c r="L67" s="147"/>
      <c r="S67" s="39"/>
      <c r="T67" s="39"/>
      <c r="U67" s="39"/>
      <c r="V67" s="39"/>
      <c r="W67" s="39"/>
      <c r="X67" s="39"/>
      <c r="Y67" s="39"/>
      <c r="Z67" s="39"/>
      <c r="AA67" s="39"/>
      <c r="AB67" s="39"/>
      <c r="AC67" s="39"/>
      <c r="AD67" s="39"/>
      <c r="AE67" s="39"/>
      <c r="AU67" s="17" t="s">
        <v>160</v>
      </c>
    </row>
    <row r="68" hidden="1" s="9" customFormat="1" ht="24.96" customHeight="1">
      <c r="A68" s="9"/>
      <c r="B68" s="177"/>
      <c r="C68" s="178"/>
      <c r="D68" s="179" t="s">
        <v>176</v>
      </c>
      <c r="E68" s="180"/>
      <c r="F68" s="180"/>
      <c r="G68" s="180"/>
      <c r="H68" s="180"/>
      <c r="I68" s="180"/>
      <c r="J68" s="181">
        <f>J93</f>
        <v>0</v>
      </c>
      <c r="K68" s="178"/>
      <c r="L68" s="182"/>
      <c r="S68" s="9"/>
      <c r="T68" s="9"/>
      <c r="U68" s="9"/>
      <c r="V68" s="9"/>
      <c r="W68" s="9"/>
      <c r="X68" s="9"/>
      <c r="Y68" s="9"/>
      <c r="Z68" s="9"/>
      <c r="AA68" s="9"/>
      <c r="AB68" s="9"/>
      <c r="AC68" s="9"/>
      <c r="AD68" s="9"/>
      <c r="AE68" s="9"/>
    </row>
    <row r="69" hidden="1" s="2" customFormat="1" ht="21.84" customHeight="1">
      <c r="A69" s="39"/>
      <c r="B69" s="40"/>
      <c r="C69" s="41"/>
      <c r="D69" s="41"/>
      <c r="E69" s="41"/>
      <c r="F69" s="41"/>
      <c r="G69" s="41"/>
      <c r="H69" s="41"/>
      <c r="I69" s="41"/>
      <c r="J69" s="41"/>
      <c r="K69" s="41"/>
      <c r="L69" s="147"/>
      <c r="S69" s="39"/>
      <c r="T69" s="39"/>
      <c r="U69" s="39"/>
      <c r="V69" s="39"/>
      <c r="W69" s="39"/>
      <c r="X69" s="39"/>
      <c r="Y69" s="39"/>
      <c r="Z69" s="39"/>
      <c r="AA69" s="39"/>
      <c r="AB69" s="39"/>
      <c r="AC69" s="39"/>
      <c r="AD69" s="39"/>
      <c r="AE69" s="39"/>
    </row>
    <row r="70" hidden="1" s="2" customFormat="1" ht="6.96" customHeight="1">
      <c r="A70" s="39"/>
      <c r="B70" s="60"/>
      <c r="C70" s="61"/>
      <c r="D70" s="61"/>
      <c r="E70" s="61"/>
      <c r="F70" s="61"/>
      <c r="G70" s="61"/>
      <c r="H70" s="61"/>
      <c r="I70" s="61"/>
      <c r="J70" s="61"/>
      <c r="K70" s="61"/>
      <c r="L70" s="147"/>
      <c r="S70" s="39"/>
      <c r="T70" s="39"/>
      <c r="U70" s="39"/>
      <c r="V70" s="39"/>
      <c r="W70" s="39"/>
      <c r="X70" s="39"/>
      <c r="Y70" s="39"/>
      <c r="Z70" s="39"/>
      <c r="AA70" s="39"/>
      <c r="AB70" s="39"/>
      <c r="AC70" s="39"/>
      <c r="AD70" s="39"/>
      <c r="AE70" s="39"/>
    </row>
    <row r="71" hidden="1"/>
    <row r="72" hidden="1"/>
    <row r="73" hidden="1"/>
    <row r="74" s="2" customFormat="1" ht="6.96" customHeight="1">
      <c r="A74" s="39"/>
      <c r="B74" s="62"/>
      <c r="C74" s="63"/>
      <c r="D74" s="63"/>
      <c r="E74" s="63"/>
      <c r="F74" s="63"/>
      <c r="G74" s="63"/>
      <c r="H74" s="63"/>
      <c r="I74" s="63"/>
      <c r="J74" s="63"/>
      <c r="K74" s="63"/>
      <c r="L74" s="147"/>
      <c r="S74" s="39"/>
      <c r="T74" s="39"/>
      <c r="U74" s="39"/>
      <c r="V74" s="39"/>
      <c r="W74" s="39"/>
      <c r="X74" s="39"/>
      <c r="Y74" s="39"/>
      <c r="Z74" s="39"/>
      <c r="AA74" s="39"/>
      <c r="AB74" s="39"/>
      <c r="AC74" s="39"/>
      <c r="AD74" s="39"/>
      <c r="AE74" s="39"/>
    </row>
    <row r="75" s="2" customFormat="1" ht="24.96" customHeight="1">
      <c r="A75" s="39"/>
      <c r="B75" s="40"/>
      <c r="C75" s="23" t="s">
        <v>177</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16</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171" t="str">
        <f>E7</f>
        <v>Oprava zabezpečovacího zařízení v žst. Kostelec nad Orlicí</v>
      </c>
      <c r="F78" s="32"/>
      <c r="G78" s="32"/>
      <c r="H78" s="32"/>
      <c r="I78" s="41"/>
      <c r="J78" s="41"/>
      <c r="K78" s="41"/>
      <c r="L78" s="147"/>
      <c r="S78" s="39"/>
      <c r="T78" s="39"/>
      <c r="U78" s="39"/>
      <c r="V78" s="39"/>
      <c r="W78" s="39"/>
      <c r="X78" s="39"/>
      <c r="Y78" s="39"/>
      <c r="Z78" s="39"/>
      <c r="AA78" s="39"/>
      <c r="AB78" s="39"/>
      <c r="AC78" s="39"/>
      <c r="AD78" s="39"/>
      <c r="AE78" s="39"/>
    </row>
    <row r="79" s="1" customFormat="1" ht="12" customHeight="1">
      <c r="B79" s="21"/>
      <c r="C79" s="32" t="s">
        <v>151</v>
      </c>
      <c r="D79" s="22"/>
      <c r="E79" s="22"/>
      <c r="F79" s="22"/>
      <c r="G79" s="22"/>
      <c r="H79" s="22"/>
      <c r="I79" s="22"/>
      <c r="J79" s="22"/>
      <c r="K79" s="22"/>
      <c r="L79" s="20"/>
    </row>
    <row r="80" s="1" customFormat="1" ht="16.5" customHeight="1">
      <c r="B80" s="21"/>
      <c r="C80" s="22"/>
      <c r="D80" s="22"/>
      <c r="E80" s="171" t="s">
        <v>152</v>
      </c>
      <c r="F80" s="22"/>
      <c r="G80" s="22"/>
      <c r="H80" s="22"/>
      <c r="I80" s="22"/>
      <c r="J80" s="22"/>
      <c r="K80" s="22"/>
      <c r="L80" s="20"/>
    </row>
    <row r="81" s="1" customFormat="1" ht="12" customHeight="1">
      <c r="B81" s="21"/>
      <c r="C81" s="32" t="s">
        <v>153</v>
      </c>
      <c r="D81" s="22"/>
      <c r="E81" s="22"/>
      <c r="F81" s="22"/>
      <c r="G81" s="22"/>
      <c r="H81" s="22"/>
      <c r="I81" s="22"/>
      <c r="J81" s="22"/>
      <c r="K81" s="22"/>
      <c r="L81" s="20"/>
    </row>
    <row r="82" s="2" customFormat="1" ht="16.5" customHeight="1">
      <c r="A82" s="39"/>
      <c r="B82" s="40"/>
      <c r="C82" s="41"/>
      <c r="D82" s="41"/>
      <c r="E82" s="172" t="s">
        <v>154</v>
      </c>
      <c r="F82" s="41"/>
      <c r="G82" s="41"/>
      <c r="H82" s="41"/>
      <c r="I82" s="41"/>
      <c r="J82" s="41"/>
      <c r="K82" s="41"/>
      <c r="L82" s="147"/>
      <c r="S82" s="39"/>
      <c r="T82" s="39"/>
      <c r="U82" s="39"/>
      <c r="V82" s="39"/>
      <c r="W82" s="39"/>
      <c r="X82" s="39"/>
      <c r="Y82" s="39"/>
      <c r="Z82" s="39"/>
      <c r="AA82" s="39"/>
      <c r="AB82" s="39"/>
      <c r="AC82" s="39"/>
      <c r="AD82" s="39"/>
      <c r="AE82" s="39"/>
    </row>
    <row r="83" s="2" customFormat="1" ht="12" customHeight="1">
      <c r="A83" s="39"/>
      <c r="B83" s="40"/>
      <c r="C83" s="32" t="s">
        <v>155</v>
      </c>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6.5" customHeight="1">
      <c r="A84" s="39"/>
      <c r="B84" s="40"/>
      <c r="C84" s="41"/>
      <c r="D84" s="41"/>
      <c r="E84" s="70" t="str">
        <f>E13</f>
        <v>03 - PZS v km 61,989 - zab. zař.</v>
      </c>
      <c r="F84" s="41"/>
      <c r="G84" s="41"/>
      <c r="H84" s="41"/>
      <c r="I84" s="41"/>
      <c r="J84" s="41"/>
      <c r="K84" s="41"/>
      <c r="L84" s="147"/>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7"/>
      <c r="S85" s="39"/>
      <c r="T85" s="39"/>
      <c r="U85" s="39"/>
      <c r="V85" s="39"/>
      <c r="W85" s="39"/>
      <c r="X85" s="39"/>
      <c r="Y85" s="39"/>
      <c r="Z85" s="39"/>
      <c r="AA85" s="39"/>
      <c r="AB85" s="39"/>
      <c r="AC85" s="39"/>
      <c r="AD85" s="39"/>
      <c r="AE85" s="39"/>
    </row>
    <row r="86" s="2" customFormat="1" ht="12" customHeight="1">
      <c r="A86" s="39"/>
      <c r="B86" s="40"/>
      <c r="C86" s="32" t="s">
        <v>22</v>
      </c>
      <c r="D86" s="41"/>
      <c r="E86" s="41"/>
      <c r="F86" s="27" t="str">
        <f>F16</f>
        <v>žst. Kostelec nad Orlicí</v>
      </c>
      <c r="G86" s="41"/>
      <c r="H86" s="41"/>
      <c r="I86" s="32" t="s">
        <v>24</v>
      </c>
      <c r="J86" s="73" t="str">
        <f>IF(J16="","",J16)</f>
        <v>27. 1. 2022</v>
      </c>
      <c r="K86" s="41"/>
      <c r="L86" s="147"/>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47"/>
      <c r="S87" s="39"/>
      <c r="T87" s="39"/>
      <c r="U87" s="39"/>
      <c r="V87" s="39"/>
      <c r="W87" s="39"/>
      <c r="X87" s="39"/>
      <c r="Y87" s="39"/>
      <c r="Z87" s="39"/>
      <c r="AA87" s="39"/>
      <c r="AB87" s="39"/>
      <c r="AC87" s="39"/>
      <c r="AD87" s="39"/>
      <c r="AE87" s="39"/>
    </row>
    <row r="88" s="2" customFormat="1" ht="15.15" customHeight="1">
      <c r="A88" s="39"/>
      <c r="B88" s="40"/>
      <c r="C88" s="32" t="s">
        <v>30</v>
      </c>
      <c r="D88" s="41"/>
      <c r="E88" s="41"/>
      <c r="F88" s="27" t="str">
        <f>E19</f>
        <v>Správa železnic, s.o.</v>
      </c>
      <c r="G88" s="41"/>
      <c r="H88" s="41"/>
      <c r="I88" s="32" t="s">
        <v>38</v>
      </c>
      <c r="J88" s="37" t="str">
        <f>E25</f>
        <v>Signal Projekt,s.r.o.</v>
      </c>
      <c r="K88" s="41"/>
      <c r="L88" s="147"/>
      <c r="S88" s="39"/>
      <c r="T88" s="39"/>
      <c r="U88" s="39"/>
      <c r="V88" s="39"/>
      <c r="W88" s="39"/>
      <c r="X88" s="39"/>
      <c r="Y88" s="39"/>
      <c r="Z88" s="39"/>
      <c r="AA88" s="39"/>
      <c r="AB88" s="39"/>
      <c r="AC88" s="39"/>
      <c r="AD88" s="39"/>
      <c r="AE88" s="39"/>
    </row>
    <row r="89" s="2" customFormat="1" ht="15.15" customHeight="1">
      <c r="A89" s="39"/>
      <c r="B89" s="40"/>
      <c r="C89" s="32" t="s">
        <v>36</v>
      </c>
      <c r="D89" s="41"/>
      <c r="E89" s="41"/>
      <c r="F89" s="27" t="str">
        <f>IF(E22="","",E22)</f>
        <v>Vyplň údaj</v>
      </c>
      <c r="G89" s="41"/>
      <c r="H89" s="41"/>
      <c r="I89" s="32" t="s">
        <v>43</v>
      </c>
      <c r="J89" s="37" t="str">
        <f>E28</f>
        <v>Pavel Pospíšil, Dis.</v>
      </c>
      <c r="K89" s="41"/>
      <c r="L89" s="147"/>
      <c r="S89" s="39"/>
      <c r="T89" s="39"/>
      <c r="U89" s="39"/>
      <c r="V89" s="39"/>
      <c r="W89" s="39"/>
      <c r="X89" s="39"/>
      <c r="Y89" s="39"/>
      <c r="Z89" s="39"/>
      <c r="AA89" s="39"/>
      <c r="AB89" s="39"/>
      <c r="AC89" s="39"/>
      <c r="AD89" s="39"/>
      <c r="AE89" s="39"/>
    </row>
    <row r="90" s="2" customFormat="1" ht="10.32" customHeight="1">
      <c r="A90" s="39"/>
      <c r="B90" s="40"/>
      <c r="C90" s="41"/>
      <c r="D90" s="41"/>
      <c r="E90" s="41"/>
      <c r="F90" s="41"/>
      <c r="G90" s="41"/>
      <c r="H90" s="41"/>
      <c r="I90" s="41"/>
      <c r="J90" s="41"/>
      <c r="K90" s="41"/>
      <c r="L90" s="147"/>
      <c r="S90" s="39"/>
      <c r="T90" s="39"/>
      <c r="U90" s="39"/>
      <c r="V90" s="39"/>
      <c r="W90" s="39"/>
      <c r="X90" s="39"/>
      <c r="Y90" s="39"/>
      <c r="Z90" s="39"/>
      <c r="AA90" s="39"/>
      <c r="AB90" s="39"/>
      <c r="AC90" s="39"/>
      <c r="AD90" s="39"/>
      <c r="AE90" s="39"/>
    </row>
    <row r="91" s="11" customFormat="1" ht="29.28" customHeight="1">
      <c r="A91" s="188"/>
      <c r="B91" s="189"/>
      <c r="C91" s="190" t="s">
        <v>178</v>
      </c>
      <c r="D91" s="191" t="s">
        <v>67</v>
      </c>
      <c r="E91" s="191" t="s">
        <v>63</v>
      </c>
      <c r="F91" s="191" t="s">
        <v>64</v>
      </c>
      <c r="G91" s="191" t="s">
        <v>179</v>
      </c>
      <c r="H91" s="191" t="s">
        <v>180</v>
      </c>
      <c r="I91" s="191" t="s">
        <v>181</v>
      </c>
      <c r="J91" s="191" t="s">
        <v>159</v>
      </c>
      <c r="K91" s="192" t="s">
        <v>182</v>
      </c>
      <c r="L91" s="193"/>
      <c r="M91" s="93" t="s">
        <v>44</v>
      </c>
      <c r="N91" s="94" t="s">
        <v>52</v>
      </c>
      <c r="O91" s="94" t="s">
        <v>183</v>
      </c>
      <c r="P91" s="94" t="s">
        <v>184</v>
      </c>
      <c r="Q91" s="94" t="s">
        <v>185</v>
      </c>
      <c r="R91" s="94" t="s">
        <v>186</v>
      </c>
      <c r="S91" s="94" t="s">
        <v>187</v>
      </c>
      <c r="T91" s="95" t="s">
        <v>188</v>
      </c>
      <c r="U91" s="188"/>
      <c r="V91" s="188"/>
      <c r="W91" s="188"/>
      <c r="X91" s="188"/>
      <c r="Y91" s="188"/>
      <c r="Z91" s="188"/>
      <c r="AA91" s="188"/>
      <c r="AB91" s="188"/>
      <c r="AC91" s="188"/>
      <c r="AD91" s="188"/>
      <c r="AE91" s="188"/>
    </row>
    <row r="92" s="2" customFormat="1" ht="22.8" customHeight="1">
      <c r="A92" s="39"/>
      <c r="B92" s="40"/>
      <c r="C92" s="100" t="s">
        <v>189</v>
      </c>
      <c r="D92" s="41"/>
      <c r="E92" s="41"/>
      <c r="F92" s="41"/>
      <c r="G92" s="41"/>
      <c r="H92" s="41"/>
      <c r="I92" s="41"/>
      <c r="J92" s="194">
        <f>BK92</f>
        <v>0</v>
      </c>
      <c r="K92" s="41"/>
      <c r="L92" s="45"/>
      <c r="M92" s="96"/>
      <c r="N92" s="195"/>
      <c r="O92" s="97"/>
      <c r="P92" s="196">
        <f>P93</f>
        <v>0</v>
      </c>
      <c r="Q92" s="97"/>
      <c r="R92" s="196">
        <f>R93</f>
        <v>0</v>
      </c>
      <c r="S92" s="97"/>
      <c r="T92" s="197">
        <f>T93</f>
        <v>0</v>
      </c>
      <c r="U92" s="39"/>
      <c r="V92" s="39"/>
      <c r="W92" s="39"/>
      <c r="X92" s="39"/>
      <c r="Y92" s="39"/>
      <c r="Z92" s="39"/>
      <c r="AA92" s="39"/>
      <c r="AB92" s="39"/>
      <c r="AC92" s="39"/>
      <c r="AD92" s="39"/>
      <c r="AE92" s="39"/>
      <c r="AT92" s="17" t="s">
        <v>81</v>
      </c>
      <c r="AU92" s="17" t="s">
        <v>160</v>
      </c>
      <c r="BK92" s="198">
        <f>BK93</f>
        <v>0</v>
      </c>
    </row>
    <row r="93" s="12" customFormat="1" ht="25.92" customHeight="1">
      <c r="A93" s="12"/>
      <c r="B93" s="199"/>
      <c r="C93" s="200"/>
      <c r="D93" s="201" t="s">
        <v>81</v>
      </c>
      <c r="E93" s="202" t="s">
        <v>1062</v>
      </c>
      <c r="F93" s="202" t="s">
        <v>1063</v>
      </c>
      <c r="G93" s="200"/>
      <c r="H93" s="200"/>
      <c r="I93" s="203"/>
      <c r="J93" s="204">
        <f>BK93</f>
        <v>0</v>
      </c>
      <c r="K93" s="200"/>
      <c r="L93" s="205"/>
      <c r="M93" s="206"/>
      <c r="N93" s="207"/>
      <c r="O93" s="207"/>
      <c r="P93" s="208">
        <f>SUM(P94:P135)</f>
        <v>0</v>
      </c>
      <c r="Q93" s="207"/>
      <c r="R93" s="208">
        <f>SUM(R94:R135)</f>
        <v>0</v>
      </c>
      <c r="S93" s="207"/>
      <c r="T93" s="209">
        <f>SUM(T94:T135)</f>
        <v>0</v>
      </c>
      <c r="U93" s="12"/>
      <c r="V93" s="12"/>
      <c r="W93" s="12"/>
      <c r="X93" s="12"/>
      <c r="Y93" s="12"/>
      <c r="Z93" s="12"/>
      <c r="AA93" s="12"/>
      <c r="AB93" s="12"/>
      <c r="AC93" s="12"/>
      <c r="AD93" s="12"/>
      <c r="AE93" s="12"/>
      <c r="AR93" s="210" t="s">
        <v>200</v>
      </c>
      <c r="AT93" s="211" t="s">
        <v>81</v>
      </c>
      <c r="AU93" s="211" t="s">
        <v>82</v>
      </c>
      <c r="AY93" s="210" t="s">
        <v>192</v>
      </c>
      <c r="BK93" s="212">
        <f>SUM(BK94:BK135)</f>
        <v>0</v>
      </c>
    </row>
    <row r="94" s="2" customFormat="1" ht="24.15" customHeight="1">
      <c r="A94" s="39"/>
      <c r="B94" s="40"/>
      <c r="C94" s="228" t="s">
        <v>89</v>
      </c>
      <c r="D94" s="228" t="s">
        <v>266</v>
      </c>
      <c r="E94" s="229" t="s">
        <v>1127</v>
      </c>
      <c r="F94" s="230" t="s">
        <v>1128</v>
      </c>
      <c r="G94" s="231" t="s">
        <v>220</v>
      </c>
      <c r="H94" s="232">
        <v>1</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275</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275</v>
      </c>
      <c r="BM94" s="226" t="s">
        <v>1129</v>
      </c>
    </row>
    <row r="95" s="2" customFormat="1" ht="21.75" customHeight="1">
      <c r="A95" s="39"/>
      <c r="B95" s="40"/>
      <c r="C95" s="228" t="s">
        <v>91</v>
      </c>
      <c r="D95" s="228" t="s">
        <v>266</v>
      </c>
      <c r="E95" s="229" t="s">
        <v>1130</v>
      </c>
      <c r="F95" s="230" t="s">
        <v>1131</v>
      </c>
      <c r="G95" s="231" t="s">
        <v>220</v>
      </c>
      <c r="H95" s="232">
        <v>1</v>
      </c>
      <c r="I95" s="233"/>
      <c r="J95" s="234">
        <f>ROUND(I95*H95,2)</f>
        <v>0</v>
      </c>
      <c r="K95" s="230" t="s">
        <v>199</v>
      </c>
      <c r="L95" s="235"/>
      <c r="M95" s="236" t="s">
        <v>44</v>
      </c>
      <c r="N95" s="237"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275</v>
      </c>
      <c r="AT95" s="226" t="s">
        <v>266</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275</v>
      </c>
      <c r="BM95" s="226" t="s">
        <v>1132</v>
      </c>
    </row>
    <row r="96" s="2" customFormat="1" ht="16.5" customHeight="1">
      <c r="A96" s="39"/>
      <c r="B96" s="40"/>
      <c r="C96" s="228" t="s">
        <v>99</v>
      </c>
      <c r="D96" s="228" t="s">
        <v>266</v>
      </c>
      <c r="E96" s="229" t="s">
        <v>1133</v>
      </c>
      <c r="F96" s="230" t="s">
        <v>1134</v>
      </c>
      <c r="G96" s="231" t="s">
        <v>220</v>
      </c>
      <c r="H96" s="232">
        <v>1</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275</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275</v>
      </c>
      <c r="BM96" s="226" t="s">
        <v>1135</v>
      </c>
    </row>
    <row r="97" s="2" customFormat="1" ht="16.5" customHeight="1">
      <c r="A97" s="39"/>
      <c r="B97" s="40"/>
      <c r="C97" s="228" t="s">
        <v>200</v>
      </c>
      <c r="D97" s="228" t="s">
        <v>266</v>
      </c>
      <c r="E97" s="229" t="s">
        <v>1136</v>
      </c>
      <c r="F97" s="230" t="s">
        <v>1137</v>
      </c>
      <c r="G97" s="231" t="s">
        <v>220</v>
      </c>
      <c r="H97" s="232">
        <v>1</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269</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270</v>
      </c>
      <c r="BM97" s="226" t="s">
        <v>1138</v>
      </c>
    </row>
    <row r="98" s="2" customFormat="1" ht="16.5" customHeight="1">
      <c r="A98" s="39"/>
      <c r="B98" s="40"/>
      <c r="C98" s="228" t="s">
        <v>213</v>
      </c>
      <c r="D98" s="228" t="s">
        <v>266</v>
      </c>
      <c r="E98" s="229" t="s">
        <v>1139</v>
      </c>
      <c r="F98" s="230" t="s">
        <v>1140</v>
      </c>
      <c r="G98" s="231" t="s">
        <v>220</v>
      </c>
      <c r="H98" s="232">
        <v>1</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269</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270</v>
      </c>
      <c r="BM98" s="226" t="s">
        <v>1141</v>
      </c>
    </row>
    <row r="99" s="2" customFormat="1" ht="16.5" customHeight="1">
      <c r="A99" s="39"/>
      <c r="B99" s="40"/>
      <c r="C99" s="228" t="s">
        <v>217</v>
      </c>
      <c r="D99" s="228" t="s">
        <v>266</v>
      </c>
      <c r="E99" s="229" t="s">
        <v>1142</v>
      </c>
      <c r="F99" s="230" t="s">
        <v>1143</v>
      </c>
      <c r="G99" s="231" t="s">
        <v>220</v>
      </c>
      <c r="H99" s="232">
        <v>1</v>
      </c>
      <c r="I99" s="233"/>
      <c r="J99" s="234">
        <f>ROUND(I99*H99,2)</f>
        <v>0</v>
      </c>
      <c r="K99" s="230" t="s">
        <v>199</v>
      </c>
      <c r="L99" s="235"/>
      <c r="M99" s="236" t="s">
        <v>44</v>
      </c>
      <c r="N99" s="237"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269</v>
      </c>
      <c r="AT99" s="226" t="s">
        <v>266</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270</v>
      </c>
      <c r="BM99" s="226" t="s">
        <v>1144</v>
      </c>
    </row>
    <row r="100" s="2" customFormat="1" ht="24.15" customHeight="1">
      <c r="A100" s="39"/>
      <c r="B100" s="40"/>
      <c r="C100" s="215" t="s">
        <v>223</v>
      </c>
      <c r="D100" s="215" t="s">
        <v>195</v>
      </c>
      <c r="E100" s="216" t="s">
        <v>1145</v>
      </c>
      <c r="F100" s="217" t="s">
        <v>1146</v>
      </c>
      <c r="G100" s="218" t="s">
        <v>198</v>
      </c>
      <c r="H100" s="219">
        <v>50</v>
      </c>
      <c r="I100" s="220"/>
      <c r="J100" s="221">
        <f>ROUND(I100*H100,2)</f>
        <v>0</v>
      </c>
      <c r="K100" s="217" t="s">
        <v>199</v>
      </c>
      <c r="L100" s="45"/>
      <c r="M100" s="222" t="s">
        <v>44</v>
      </c>
      <c r="N100" s="223"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200</v>
      </c>
      <c r="AT100" s="226" t="s">
        <v>195</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200</v>
      </c>
      <c r="BM100" s="226" t="s">
        <v>1147</v>
      </c>
    </row>
    <row r="101" s="2" customFormat="1" ht="44.25" customHeight="1">
      <c r="A101" s="39"/>
      <c r="B101" s="40"/>
      <c r="C101" s="215" t="s">
        <v>227</v>
      </c>
      <c r="D101" s="215" t="s">
        <v>195</v>
      </c>
      <c r="E101" s="216" t="s">
        <v>1148</v>
      </c>
      <c r="F101" s="217" t="s">
        <v>1149</v>
      </c>
      <c r="G101" s="218" t="s">
        <v>198</v>
      </c>
      <c r="H101" s="219">
        <v>50</v>
      </c>
      <c r="I101" s="220"/>
      <c r="J101" s="221">
        <f>ROUND(I101*H101,2)</f>
        <v>0</v>
      </c>
      <c r="K101" s="217" t="s">
        <v>199</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200</v>
      </c>
      <c r="AT101" s="226" t="s">
        <v>195</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200</v>
      </c>
      <c r="BM101" s="226" t="s">
        <v>1150</v>
      </c>
    </row>
    <row r="102" s="2" customFormat="1" ht="16.5" customHeight="1">
      <c r="A102" s="39"/>
      <c r="B102" s="40"/>
      <c r="C102" s="228" t="s">
        <v>231</v>
      </c>
      <c r="D102" s="228" t="s">
        <v>266</v>
      </c>
      <c r="E102" s="229" t="s">
        <v>1151</v>
      </c>
      <c r="F102" s="230" t="s">
        <v>1152</v>
      </c>
      <c r="G102" s="231" t="s">
        <v>198</v>
      </c>
      <c r="H102" s="232">
        <v>50</v>
      </c>
      <c r="I102" s="233"/>
      <c r="J102" s="234">
        <f>ROUND(I102*H102,2)</f>
        <v>0</v>
      </c>
      <c r="K102" s="230" t="s">
        <v>199</v>
      </c>
      <c r="L102" s="235"/>
      <c r="M102" s="236" t="s">
        <v>44</v>
      </c>
      <c r="N102" s="237"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269</v>
      </c>
      <c r="AT102" s="226" t="s">
        <v>266</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270</v>
      </c>
      <c r="BM102" s="226" t="s">
        <v>1153</v>
      </c>
    </row>
    <row r="103" s="2" customFormat="1" ht="16.5" customHeight="1">
      <c r="A103" s="39"/>
      <c r="B103" s="40"/>
      <c r="C103" s="228" t="s">
        <v>235</v>
      </c>
      <c r="D103" s="228" t="s">
        <v>266</v>
      </c>
      <c r="E103" s="229" t="s">
        <v>1154</v>
      </c>
      <c r="F103" s="230" t="s">
        <v>1155</v>
      </c>
      <c r="G103" s="231" t="s">
        <v>220</v>
      </c>
      <c r="H103" s="232">
        <v>4</v>
      </c>
      <c r="I103" s="233"/>
      <c r="J103" s="234">
        <f>ROUND(I103*H103,2)</f>
        <v>0</v>
      </c>
      <c r="K103" s="230" t="s">
        <v>199</v>
      </c>
      <c r="L103" s="235"/>
      <c r="M103" s="236" t="s">
        <v>44</v>
      </c>
      <c r="N103" s="237"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269</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270</v>
      </c>
      <c r="BM103" s="226" t="s">
        <v>1156</v>
      </c>
    </row>
    <row r="104" s="2" customFormat="1" ht="16.5" customHeight="1">
      <c r="A104" s="39"/>
      <c r="B104" s="40"/>
      <c r="C104" s="228" t="s">
        <v>239</v>
      </c>
      <c r="D104" s="228" t="s">
        <v>266</v>
      </c>
      <c r="E104" s="229" t="s">
        <v>1157</v>
      </c>
      <c r="F104" s="230" t="s">
        <v>1158</v>
      </c>
      <c r="G104" s="231" t="s">
        <v>220</v>
      </c>
      <c r="H104" s="232">
        <v>15</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269</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270</v>
      </c>
      <c r="BM104" s="226" t="s">
        <v>1159</v>
      </c>
    </row>
    <row r="105" s="2" customFormat="1" ht="24.15" customHeight="1">
      <c r="A105" s="39"/>
      <c r="B105" s="40"/>
      <c r="C105" s="215" t="s">
        <v>243</v>
      </c>
      <c r="D105" s="215" t="s">
        <v>195</v>
      </c>
      <c r="E105" s="216" t="s">
        <v>1160</v>
      </c>
      <c r="F105" s="217" t="s">
        <v>1161</v>
      </c>
      <c r="G105" s="218" t="s">
        <v>220</v>
      </c>
      <c r="H105" s="219">
        <v>4</v>
      </c>
      <c r="I105" s="220"/>
      <c r="J105" s="221">
        <f>ROUND(I105*H105,2)</f>
        <v>0</v>
      </c>
      <c r="K105" s="217" t="s">
        <v>199</v>
      </c>
      <c r="L105" s="45"/>
      <c r="M105" s="222" t="s">
        <v>44</v>
      </c>
      <c r="N105" s="223"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200</v>
      </c>
      <c r="AT105" s="226" t="s">
        <v>195</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200</v>
      </c>
      <c r="BM105" s="226" t="s">
        <v>1162</v>
      </c>
    </row>
    <row r="106" s="2" customFormat="1" ht="37.8" customHeight="1">
      <c r="A106" s="39"/>
      <c r="B106" s="40"/>
      <c r="C106" s="215" t="s">
        <v>247</v>
      </c>
      <c r="D106" s="215" t="s">
        <v>195</v>
      </c>
      <c r="E106" s="216" t="s">
        <v>262</v>
      </c>
      <c r="F106" s="217" t="s">
        <v>263</v>
      </c>
      <c r="G106" s="218" t="s">
        <v>220</v>
      </c>
      <c r="H106" s="219">
        <v>1</v>
      </c>
      <c r="I106" s="220"/>
      <c r="J106" s="221">
        <f>ROUND(I106*H106,2)</f>
        <v>0</v>
      </c>
      <c r="K106" s="217" t="s">
        <v>199</v>
      </c>
      <c r="L106" s="45"/>
      <c r="M106" s="222" t="s">
        <v>44</v>
      </c>
      <c r="N106" s="223"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200</v>
      </c>
      <c r="AT106" s="226" t="s">
        <v>195</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200</v>
      </c>
      <c r="BM106" s="226" t="s">
        <v>1163</v>
      </c>
    </row>
    <row r="107" s="2" customFormat="1" ht="24.15" customHeight="1">
      <c r="A107" s="39"/>
      <c r="B107" s="40"/>
      <c r="C107" s="228" t="s">
        <v>251</v>
      </c>
      <c r="D107" s="228" t="s">
        <v>266</v>
      </c>
      <c r="E107" s="229" t="s">
        <v>1164</v>
      </c>
      <c r="F107" s="230" t="s">
        <v>1165</v>
      </c>
      <c r="G107" s="231" t="s">
        <v>220</v>
      </c>
      <c r="H107" s="232">
        <v>1</v>
      </c>
      <c r="I107" s="233"/>
      <c r="J107" s="234">
        <f>ROUND(I107*H107,2)</f>
        <v>0</v>
      </c>
      <c r="K107" s="230" t="s">
        <v>199</v>
      </c>
      <c r="L107" s="235"/>
      <c r="M107" s="236" t="s">
        <v>44</v>
      </c>
      <c r="N107" s="237"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275</v>
      </c>
      <c r="AT107" s="226" t="s">
        <v>266</v>
      </c>
      <c r="AU107" s="226" t="s">
        <v>89</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275</v>
      </c>
      <c r="BM107" s="226" t="s">
        <v>1166</v>
      </c>
    </row>
    <row r="108" s="2" customFormat="1" ht="16.5" customHeight="1">
      <c r="A108" s="39"/>
      <c r="B108" s="40"/>
      <c r="C108" s="228" t="s">
        <v>8</v>
      </c>
      <c r="D108" s="228" t="s">
        <v>266</v>
      </c>
      <c r="E108" s="229" t="s">
        <v>490</v>
      </c>
      <c r="F108" s="230" t="s">
        <v>491</v>
      </c>
      <c r="G108" s="231" t="s">
        <v>389</v>
      </c>
      <c r="H108" s="232">
        <v>1</v>
      </c>
      <c r="I108" s="233"/>
      <c r="J108" s="234">
        <f>ROUND(I108*H108,2)</f>
        <v>0</v>
      </c>
      <c r="K108" s="230" t="s">
        <v>199</v>
      </c>
      <c r="L108" s="235"/>
      <c r="M108" s="236" t="s">
        <v>44</v>
      </c>
      <c r="N108" s="237"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275</v>
      </c>
      <c r="AT108" s="226" t="s">
        <v>266</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275</v>
      </c>
      <c r="BM108" s="226" t="s">
        <v>1167</v>
      </c>
    </row>
    <row r="109" s="2" customFormat="1" ht="16.5" customHeight="1">
      <c r="A109" s="39"/>
      <c r="B109" s="40"/>
      <c r="C109" s="215" t="s">
        <v>211</v>
      </c>
      <c r="D109" s="215" t="s">
        <v>195</v>
      </c>
      <c r="E109" s="216" t="s">
        <v>710</v>
      </c>
      <c r="F109" s="217" t="s">
        <v>711</v>
      </c>
      <c r="G109" s="218" t="s">
        <v>220</v>
      </c>
      <c r="H109" s="219">
        <v>4</v>
      </c>
      <c r="I109" s="220"/>
      <c r="J109" s="221">
        <f>ROUND(I109*H109,2)</f>
        <v>0</v>
      </c>
      <c r="K109" s="217" t="s">
        <v>199</v>
      </c>
      <c r="L109" s="45"/>
      <c r="M109" s="222" t="s">
        <v>44</v>
      </c>
      <c r="N109" s="223"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221</v>
      </c>
      <c r="AT109" s="226" t="s">
        <v>195</v>
      </c>
      <c r="AU109" s="226" t="s">
        <v>89</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221</v>
      </c>
      <c r="BM109" s="226" t="s">
        <v>1168</v>
      </c>
    </row>
    <row r="110" s="2" customFormat="1" ht="16.5" customHeight="1">
      <c r="A110" s="39"/>
      <c r="B110" s="40"/>
      <c r="C110" s="215" t="s">
        <v>261</v>
      </c>
      <c r="D110" s="215" t="s">
        <v>195</v>
      </c>
      <c r="E110" s="216" t="s">
        <v>1169</v>
      </c>
      <c r="F110" s="217" t="s">
        <v>1170</v>
      </c>
      <c r="G110" s="218" t="s">
        <v>220</v>
      </c>
      <c r="H110" s="219">
        <v>4</v>
      </c>
      <c r="I110" s="220"/>
      <c r="J110" s="221">
        <f>ROUND(I110*H110,2)</f>
        <v>0</v>
      </c>
      <c r="K110" s="217" t="s">
        <v>199</v>
      </c>
      <c r="L110" s="45"/>
      <c r="M110" s="222" t="s">
        <v>44</v>
      </c>
      <c r="N110" s="223"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200</v>
      </c>
      <c r="AT110" s="226" t="s">
        <v>195</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200</v>
      </c>
      <c r="BM110" s="226" t="s">
        <v>1171</v>
      </c>
    </row>
    <row r="111" s="2" customFormat="1" ht="16.5" customHeight="1">
      <c r="A111" s="39"/>
      <c r="B111" s="40"/>
      <c r="C111" s="215" t="s">
        <v>265</v>
      </c>
      <c r="D111" s="215" t="s">
        <v>195</v>
      </c>
      <c r="E111" s="216" t="s">
        <v>1172</v>
      </c>
      <c r="F111" s="217" t="s">
        <v>1173</v>
      </c>
      <c r="G111" s="218" t="s">
        <v>220</v>
      </c>
      <c r="H111" s="219">
        <v>4</v>
      </c>
      <c r="I111" s="220"/>
      <c r="J111" s="221">
        <f>ROUND(I111*H111,2)</f>
        <v>0</v>
      </c>
      <c r="K111" s="217" t="s">
        <v>199</v>
      </c>
      <c r="L111" s="45"/>
      <c r="M111" s="222" t="s">
        <v>44</v>
      </c>
      <c r="N111" s="223"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200</v>
      </c>
      <c r="AT111" s="226" t="s">
        <v>195</v>
      </c>
      <c r="AU111" s="226" t="s">
        <v>89</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200</v>
      </c>
      <c r="BM111" s="226" t="s">
        <v>1174</v>
      </c>
    </row>
    <row r="112" s="2" customFormat="1" ht="16.5" customHeight="1">
      <c r="A112" s="39"/>
      <c r="B112" s="40"/>
      <c r="C112" s="215" t="s">
        <v>272</v>
      </c>
      <c r="D112" s="215" t="s">
        <v>195</v>
      </c>
      <c r="E112" s="216" t="s">
        <v>1175</v>
      </c>
      <c r="F112" s="217" t="s">
        <v>1176</v>
      </c>
      <c r="G112" s="218" t="s">
        <v>220</v>
      </c>
      <c r="H112" s="219">
        <v>4</v>
      </c>
      <c r="I112" s="220"/>
      <c r="J112" s="221">
        <f>ROUND(I112*H112,2)</f>
        <v>0</v>
      </c>
      <c r="K112" s="217" t="s">
        <v>199</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200</v>
      </c>
      <c r="AT112" s="226" t="s">
        <v>195</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200</v>
      </c>
      <c r="BM112" s="226" t="s">
        <v>1177</v>
      </c>
    </row>
    <row r="113" s="2" customFormat="1" ht="16.5" customHeight="1">
      <c r="A113" s="39"/>
      <c r="B113" s="40"/>
      <c r="C113" s="215" t="s">
        <v>277</v>
      </c>
      <c r="D113" s="215" t="s">
        <v>195</v>
      </c>
      <c r="E113" s="216" t="s">
        <v>1178</v>
      </c>
      <c r="F113" s="217" t="s">
        <v>1179</v>
      </c>
      <c r="G113" s="218" t="s">
        <v>220</v>
      </c>
      <c r="H113" s="219">
        <v>4</v>
      </c>
      <c r="I113" s="220"/>
      <c r="J113" s="221">
        <f>ROUND(I113*H113,2)</f>
        <v>0</v>
      </c>
      <c r="K113" s="217" t="s">
        <v>199</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200</v>
      </c>
      <c r="AT113" s="226" t="s">
        <v>195</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200</v>
      </c>
      <c r="BM113" s="226" t="s">
        <v>1180</v>
      </c>
    </row>
    <row r="114" s="2" customFormat="1" ht="24.15" customHeight="1">
      <c r="A114" s="39"/>
      <c r="B114" s="40"/>
      <c r="C114" s="228" t="s">
        <v>7</v>
      </c>
      <c r="D114" s="228" t="s">
        <v>266</v>
      </c>
      <c r="E114" s="229" t="s">
        <v>1181</v>
      </c>
      <c r="F114" s="230" t="s">
        <v>1182</v>
      </c>
      <c r="G114" s="231" t="s">
        <v>1183</v>
      </c>
      <c r="H114" s="232">
        <v>1</v>
      </c>
      <c r="I114" s="233"/>
      <c r="J114" s="234">
        <f>ROUND(I114*H114,2)</f>
        <v>0</v>
      </c>
      <c r="K114" s="230" t="s">
        <v>199</v>
      </c>
      <c r="L114" s="235"/>
      <c r="M114" s="236" t="s">
        <v>44</v>
      </c>
      <c r="N114" s="237"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275</v>
      </c>
      <c r="AT114" s="226" t="s">
        <v>266</v>
      </c>
      <c r="AU114" s="226" t="s">
        <v>89</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275</v>
      </c>
      <c r="BM114" s="226" t="s">
        <v>1184</v>
      </c>
    </row>
    <row r="115" s="2" customFormat="1" ht="16.5" customHeight="1">
      <c r="A115" s="39"/>
      <c r="B115" s="40"/>
      <c r="C115" s="228" t="s">
        <v>284</v>
      </c>
      <c r="D115" s="228" t="s">
        <v>266</v>
      </c>
      <c r="E115" s="229" t="s">
        <v>1185</v>
      </c>
      <c r="F115" s="230" t="s">
        <v>1186</v>
      </c>
      <c r="G115" s="231" t="s">
        <v>220</v>
      </c>
      <c r="H115" s="232">
        <v>1</v>
      </c>
      <c r="I115" s="233"/>
      <c r="J115" s="234">
        <f>ROUND(I115*H115,2)</f>
        <v>0</v>
      </c>
      <c r="K115" s="230" t="s">
        <v>199</v>
      </c>
      <c r="L115" s="235"/>
      <c r="M115" s="236" t="s">
        <v>44</v>
      </c>
      <c r="N115" s="237" t="s">
        <v>53</v>
      </c>
      <c r="O115" s="85"/>
      <c r="P115" s="224">
        <f>O115*H115</f>
        <v>0</v>
      </c>
      <c r="Q115" s="224">
        <v>0</v>
      </c>
      <c r="R115" s="224">
        <f>Q115*H115</f>
        <v>0</v>
      </c>
      <c r="S115" s="224">
        <v>0</v>
      </c>
      <c r="T115" s="225">
        <f>S115*H115</f>
        <v>0</v>
      </c>
      <c r="U115" s="39"/>
      <c r="V115" s="39"/>
      <c r="W115" s="39"/>
      <c r="X115" s="39"/>
      <c r="Y115" s="39"/>
      <c r="Z115" s="39"/>
      <c r="AA115" s="39"/>
      <c r="AB115" s="39"/>
      <c r="AC115" s="39"/>
      <c r="AD115" s="39"/>
      <c r="AE115" s="39"/>
      <c r="AR115" s="226" t="s">
        <v>269</v>
      </c>
      <c r="AT115" s="226" t="s">
        <v>266</v>
      </c>
      <c r="AU115" s="226" t="s">
        <v>89</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270</v>
      </c>
      <c r="BM115" s="226" t="s">
        <v>1187</v>
      </c>
    </row>
    <row r="116" s="2" customFormat="1" ht="16.5" customHeight="1">
      <c r="A116" s="39"/>
      <c r="B116" s="40"/>
      <c r="C116" s="228" t="s">
        <v>288</v>
      </c>
      <c r="D116" s="228" t="s">
        <v>266</v>
      </c>
      <c r="E116" s="229" t="s">
        <v>1188</v>
      </c>
      <c r="F116" s="230" t="s">
        <v>1189</v>
      </c>
      <c r="G116" s="231" t="s">
        <v>220</v>
      </c>
      <c r="H116" s="232">
        <v>1</v>
      </c>
      <c r="I116" s="233"/>
      <c r="J116" s="234">
        <f>ROUND(I116*H116,2)</f>
        <v>0</v>
      </c>
      <c r="K116" s="230" t="s">
        <v>199</v>
      </c>
      <c r="L116" s="235"/>
      <c r="M116" s="236" t="s">
        <v>44</v>
      </c>
      <c r="N116" s="237"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275</v>
      </c>
      <c r="AT116" s="226" t="s">
        <v>266</v>
      </c>
      <c r="AU116" s="226" t="s">
        <v>89</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275</v>
      </c>
      <c r="BM116" s="226" t="s">
        <v>1190</v>
      </c>
    </row>
    <row r="117" s="2" customFormat="1" ht="55.5" customHeight="1">
      <c r="A117" s="39"/>
      <c r="B117" s="40"/>
      <c r="C117" s="215" t="s">
        <v>292</v>
      </c>
      <c r="D117" s="215" t="s">
        <v>195</v>
      </c>
      <c r="E117" s="216" t="s">
        <v>1191</v>
      </c>
      <c r="F117" s="217" t="s">
        <v>1192</v>
      </c>
      <c r="G117" s="218" t="s">
        <v>220</v>
      </c>
      <c r="H117" s="219">
        <v>1</v>
      </c>
      <c r="I117" s="220"/>
      <c r="J117" s="221">
        <f>ROUND(I117*H117,2)</f>
        <v>0</v>
      </c>
      <c r="K117" s="217" t="s">
        <v>199</v>
      </c>
      <c r="L117" s="45"/>
      <c r="M117" s="222" t="s">
        <v>44</v>
      </c>
      <c r="N117" s="223"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211</v>
      </c>
      <c r="AT117" s="226" t="s">
        <v>195</v>
      </c>
      <c r="AU117" s="226" t="s">
        <v>89</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211</v>
      </c>
      <c r="BM117" s="226" t="s">
        <v>1193</v>
      </c>
    </row>
    <row r="118" s="2" customFormat="1" ht="24.15" customHeight="1">
      <c r="A118" s="39"/>
      <c r="B118" s="40"/>
      <c r="C118" s="228" t="s">
        <v>296</v>
      </c>
      <c r="D118" s="228" t="s">
        <v>266</v>
      </c>
      <c r="E118" s="229" t="s">
        <v>1194</v>
      </c>
      <c r="F118" s="230" t="s">
        <v>1195</v>
      </c>
      <c r="G118" s="231" t="s">
        <v>220</v>
      </c>
      <c r="H118" s="232">
        <v>20</v>
      </c>
      <c r="I118" s="233"/>
      <c r="J118" s="234">
        <f>ROUND(I118*H118,2)</f>
        <v>0</v>
      </c>
      <c r="K118" s="230" t="s">
        <v>199</v>
      </c>
      <c r="L118" s="235"/>
      <c r="M118" s="236" t="s">
        <v>44</v>
      </c>
      <c r="N118" s="237" t="s">
        <v>53</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269</v>
      </c>
      <c r="AT118" s="226" t="s">
        <v>266</v>
      </c>
      <c r="AU118" s="226" t="s">
        <v>89</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270</v>
      </c>
      <c r="BM118" s="226" t="s">
        <v>1196</v>
      </c>
    </row>
    <row r="119" s="2" customFormat="1">
      <c r="A119" s="39"/>
      <c r="B119" s="40"/>
      <c r="C119" s="41"/>
      <c r="D119" s="238" t="s">
        <v>478</v>
      </c>
      <c r="E119" s="41"/>
      <c r="F119" s="239" t="s">
        <v>1197</v>
      </c>
      <c r="G119" s="41"/>
      <c r="H119" s="41"/>
      <c r="I119" s="240"/>
      <c r="J119" s="41"/>
      <c r="K119" s="41"/>
      <c r="L119" s="45"/>
      <c r="M119" s="241"/>
      <c r="N119" s="242"/>
      <c r="O119" s="85"/>
      <c r="P119" s="85"/>
      <c r="Q119" s="85"/>
      <c r="R119" s="85"/>
      <c r="S119" s="85"/>
      <c r="T119" s="86"/>
      <c r="U119" s="39"/>
      <c r="V119" s="39"/>
      <c r="W119" s="39"/>
      <c r="X119" s="39"/>
      <c r="Y119" s="39"/>
      <c r="Z119" s="39"/>
      <c r="AA119" s="39"/>
      <c r="AB119" s="39"/>
      <c r="AC119" s="39"/>
      <c r="AD119" s="39"/>
      <c r="AE119" s="39"/>
      <c r="AT119" s="17" t="s">
        <v>478</v>
      </c>
      <c r="AU119" s="17" t="s">
        <v>89</v>
      </c>
    </row>
    <row r="120" s="2" customFormat="1" ht="33" customHeight="1">
      <c r="A120" s="39"/>
      <c r="B120" s="40"/>
      <c r="C120" s="215" t="s">
        <v>300</v>
      </c>
      <c r="D120" s="215" t="s">
        <v>195</v>
      </c>
      <c r="E120" s="216" t="s">
        <v>1198</v>
      </c>
      <c r="F120" s="217" t="s">
        <v>1199</v>
      </c>
      <c r="G120" s="218" t="s">
        <v>220</v>
      </c>
      <c r="H120" s="219">
        <v>20</v>
      </c>
      <c r="I120" s="220"/>
      <c r="J120" s="221">
        <f>ROUND(I120*H120,2)</f>
        <v>0</v>
      </c>
      <c r="K120" s="217" t="s">
        <v>199</v>
      </c>
      <c r="L120" s="45"/>
      <c r="M120" s="222" t="s">
        <v>44</v>
      </c>
      <c r="N120" s="223"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200</v>
      </c>
      <c r="AT120" s="226" t="s">
        <v>195</v>
      </c>
      <c r="AU120" s="226" t="s">
        <v>89</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200</v>
      </c>
      <c r="BM120" s="226" t="s">
        <v>1200</v>
      </c>
    </row>
    <row r="121" s="2" customFormat="1" ht="37.8" customHeight="1">
      <c r="A121" s="39"/>
      <c r="B121" s="40"/>
      <c r="C121" s="228" t="s">
        <v>304</v>
      </c>
      <c r="D121" s="228" t="s">
        <v>266</v>
      </c>
      <c r="E121" s="229" t="s">
        <v>1201</v>
      </c>
      <c r="F121" s="230" t="s">
        <v>1202</v>
      </c>
      <c r="G121" s="231" t="s">
        <v>220</v>
      </c>
      <c r="H121" s="232">
        <v>1</v>
      </c>
      <c r="I121" s="233"/>
      <c r="J121" s="234">
        <f>ROUND(I121*H121,2)</f>
        <v>0</v>
      </c>
      <c r="K121" s="230" t="s">
        <v>199</v>
      </c>
      <c r="L121" s="235"/>
      <c r="M121" s="236" t="s">
        <v>44</v>
      </c>
      <c r="N121" s="237"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275</v>
      </c>
      <c r="AT121" s="226" t="s">
        <v>266</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275</v>
      </c>
      <c r="BM121" s="226" t="s">
        <v>1203</v>
      </c>
    </row>
    <row r="122" s="2" customFormat="1" ht="24.15" customHeight="1">
      <c r="A122" s="39"/>
      <c r="B122" s="40"/>
      <c r="C122" s="215" t="s">
        <v>308</v>
      </c>
      <c r="D122" s="215" t="s">
        <v>195</v>
      </c>
      <c r="E122" s="216" t="s">
        <v>1204</v>
      </c>
      <c r="F122" s="217" t="s">
        <v>1205</v>
      </c>
      <c r="G122" s="218" t="s">
        <v>220</v>
      </c>
      <c r="H122" s="219">
        <v>1</v>
      </c>
      <c r="I122" s="220"/>
      <c r="J122" s="221">
        <f>ROUND(I122*H122,2)</f>
        <v>0</v>
      </c>
      <c r="K122" s="217" t="s">
        <v>199</v>
      </c>
      <c r="L122" s="45"/>
      <c r="M122" s="222" t="s">
        <v>44</v>
      </c>
      <c r="N122" s="223"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200</v>
      </c>
      <c r="AT122" s="226" t="s">
        <v>195</v>
      </c>
      <c r="AU122" s="226" t="s">
        <v>89</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200</v>
      </c>
      <c r="BM122" s="226" t="s">
        <v>1206</v>
      </c>
    </row>
    <row r="123" s="2" customFormat="1" ht="16.5" customHeight="1">
      <c r="A123" s="39"/>
      <c r="B123" s="40"/>
      <c r="C123" s="228" t="s">
        <v>312</v>
      </c>
      <c r="D123" s="228" t="s">
        <v>266</v>
      </c>
      <c r="E123" s="229" t="s">
        <v>1207</v>
      </c>
      <c r="F123" s="230" t="s">
        <v>1208</v>
      </c>
      <c r="G123" s="231" t="s">
        <v>220</v>
      </c>
      <c r="H123" s="232">
        <v>1</v>
      </c>
      <c r="I123" s="233"/>
      <c r="J123" s="234">
        <f>ROUND(I123*H123,2)</f>
        <v>0</v>
      </c>
      <c r="K123" s="230" t="s">
        <v>199</v>
      </c>
      <c r="L123" s="235"/>
      <c r="M123" s="236" t="s">
        <v>44</v>
      </c>
      <c r="N123" s="237"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275</v>
      </c>
      <c r="AT123" s="226" t="s">
        <v>266</v>
      </c>
      <c r="AU123" s="226" t="s">
        <v>89</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275</v>
      </c>
      <c r="BM123" s="226" t="s">
        <v>1209</v>
      </c>
    </row>
    <row r="124" s="2" customFormat="1" ht="16.5" customHeight="1">
      <c r="A124" s="39"/>
      <c r="B124" s="40"/>
      <c r="C124" s="228" t="s">
        <v>316</v>
      </c>
      <c r="D124" s="228" t="s">
        <v>266</v>
      </c>
      <c r="E124" s="229" t="s">
        <v>1210</v>
      </c>
      <c r="F124" s="230" t="s">
        <v>1211</v>
      </c>
      <c r="G124" s="231" t="s">
        <v>220</v>
      </c>
      <c r="H124" s="232">
        <v>1</v>
      </c>
      <c r="I124" s="233"/>
      <c r="J124" s="234">
        <f>ROUND(I124*H124,2)</f>
        <v>0</v>
      </c>
      <c r="K124" s="230" t="s">
        <v>44</v>
      </c>
      <c r="L124" s="235"/>
      <c r="M124" s="236" t="s">
        <v>44</v>
      </c>
      <c r="N124" s="237"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275</v>
      </c>
      <c r="AT124" s="226" t="s">
        <v>266</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275</v>
      </c>
      <c r="BM124" s="226" t="s">
        <v>1212</v>
      </c>
    </row>
    <row r="125" s="2" customFormat="1" ht="16.5" customHeight="1">
      <c r="A125" s="39"/>
      <c r="B125" s="40"/>
      <c r="C125" s="228" t="s">
        <v>320</v>
      </c>
      <c r="D125" s="228" t="s">
        <v>266</v>
      </c>
      <c r="E125" s="229" t="s">
        <v>1213</v>
      </c>
      <c r="F125" s="230" t="s">
        <v>1214</v>
      </c>
      <c r="G125" s="231" t="s">
        <v>220</v>
      </c>
      <c r="H125" s="232">
        <v>1</v>
      </c>
      <c r="I125" s="233"/>
      <c r="J125" s="234">
        <f>ROUND(I125*H125,2)</f>
        <v>0</v>
      </c>
      <c r="K125" s="230" t="s">
        <v>44</v>
      </c>
      <c r="L125" s="235"/>
      <c r="M125" s="236" t="s">
        <v>44</v>
      </c>
      <c r="N125" s="237"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275</v>
      </c>
      <c r="AT125" s="226" t="s">
        <v>266</v>
      </c>
      <c r="AU125" s="226" t="s">
        <v>89</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275</v>
      </c>
      <c r="BM125" s="226" t="s">
        <v>1215</v>
      </c>
    </row>
    <row r="126" s="2" customFormat="1" ht="16.5" customHeight="1">
      <c r="A126" s="39"/>
      <c r="B126" s="40"/>
      <c r="C126" s="228" t="s">
        <v>324</v>
      </c>
      <c r="D126" s="228" t="s">
        <v>266</v>
      </c>
      <c r="E126" s="229" t="s">
        <v>1216</v>
      </c>
      <c r="F126" s="230" t="s">
        <v>1217</v>
      </c>
      <c r="G126" s="231" t="s">
        <v>220</v>
      </c>
      <c r="H126" s="232">
        <v>1</v>
      </c>
      <c r="I126" s="233"/>
      <c r="J126" s="234">
        <f>ROUND(I126*H126,2)</f>
        <v>0</v>
      </c>
      <c r="K126" s="230" t="s">
        <v>44</v>
      </c>
      <c r="L126" s="235"/>
      <c r="M126" s="236" t="s">
        <v>44</v>
      </c>
      <c r="N126" s="237"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275</v>
      </c>
      <c r="AT126" s="226" t="s">
        <v>266</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275</v>
      </c>
      <c r="BM126" s="226" t="s">
        <v>1218</v>
      </c>
    </row>
    <row r="127" s="2" customFormat="1" ht="16.5" customHeight="1">
      <c r="A127" s="39"/>
      <c r="B127" s="40"/>
      <c r="C127" s="228" t="s">
        <v>328</v>
      </c>
      <c r="D127" s="228" t="s">
        <v>266</v>
      </c>
      <c r="E127" s="229" t="s">
        <v>1219</v>
      </c>
      <c r="F127" s="230" t="s">
        <v>1220</v>
      </c>
      <c r="G127" s="231" t="s">
        <v>220</v>
      </c>
      <c r="H127" s="232">
        <v>1</v>
      </c>
      <c r="I127" s="233"/>
      <c r="J127" s="234">
        <f>ROUND(I127*H127,2)</f>
        <v>0</v>
      </c>
      <c r="K127" s="230" t="s">
        <v>44</v>
      </c>
      <c r="L127" s="235"/>
      <c r="M127" s="236" t="s">
        <v>44</v>
      </c>
      <c r="N127" s="237"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269</v>
      </c>
      <c r="AT127" s="226" t="s">
        <v>266</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270</v>
      </c>
      <c r="BM127" s="226" t="s">
        <v>1221</v>
      </c>
    </row>
    <row r="128" s="2" customFormat="1" ht="49.05" customHeight="1">
      <c r="A128" s="39"/>
      <c r="B128" s="40"/>
      <c r="C128" s="215" t="s">
        <v>332</v>
      </c>
      <c r="D128" s="215" t="s">
        <v>195</v>
      </c>
      <c r="E128" s="216" t="s">
        <v>1222</v>
      </c>
      <c r="F128" s="217" t="s">
        <v>1223</v>
      </c>
      <c r="G128" s="218" t="s">
        <v>220</v>
      </c>
      <c r="H128" s="219">
        <v>1</v>
      </c>
      <c r="I128" s="220"/>
      <c r="J128" s="221">
        <f>ROUND(I128*H128,2)</f>
        <v>0</v>
      </c>
      <c r="K128" s="217" t="s">
        <v>199</v>
      </c>
      <c r="L128" s="45"/>
      <c r="M128" s="222" t="s">
        <v>44</v>
      </c>
      <c r="N128" s="223"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200</v>
      </c>
      <c r="AT128" s="226" t="s">
        <v>195</v>
      </c>
      <c r="AU128" s="226" t="s">
        <v>89</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200</v>
      </c>
      <c r="BM128" s="226" t="s">
        <v>1224</v>
      </c>
    </row>
    <row r="129" s="2" customFormat="1" ht="16.5" customHeight="1">
      <c r="A129" s="39"/>
      <c r="B129" s="40"/>
      <c r="C129" s="215" t="s">
        <v>336</v>
      </c>
      <c r="D129" s="215" t="s">
        <v>195</v>
      </c>
      <c r="E129" s="216" t="s">
        <v>1225</v>
      </c>
      <c r="F129" s="217" t="s">
        <v>1226</v>
      </c>
      <c r="G129" s="218" t="s">
        <v>220</v>
      </c>
      <c r="H129" s="219">
        <v>1</v>
      </c>
      <c r="I129" s="220"/>
      <c r="J129" s="221">
        <f>ROUND(I129*H129,2)</f>
        <v>0</v>
      </c>
      <c r="K129" s="217" t="s">
        <v>199</v>
      </c>
      <c r="L129" s="45"/>
      <c r="M129" s="222" t="s">
        <v>44</v>
      </c>
      <c r="N129" s="223"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221</v>
      </c>
      <c r="AT129" s="226" t="s">
        <v>195</v>
      </c>
      <c r="AU129" s="226" t="s">
        <v>89</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221</v>
      </c>
      <c r="BM129" s="226" t="s">
        <v>1227</v>
      </c>
    </row>
    <row r="130" s="2" customFormat="1" ht="44.25" customHeight="1">
      <c r="A130" s="39"/>
      <c r="B130" s="40"/>
      <c r="C130" s="215" t="s">
        <v>340</v>
      </c>
      <c r="D130" s="215" t="s">
        <v>195</v>
      </c>
      <c r="E130" s="216" t="s">
        <v>1228</v>
      </c>
      <c r="F130" s="217" t="s">
        <v>1229</v>
      </c>
      <c r="G130" s="218" t="s">
        <v>220</v>
      </c>
      <c r="H130" s="219">
        <v>1</v>
      </c>
      <c r="I130" s="220"/>
      <c r="J130" s="221">
        <f>ROUND(I130*H130,2)</f>
        <v>0</v>
      </c>
      <c r="K130" s="217" t="s">
        <v>199</v>
      </c>
      <c r="L130" s="45"/>
      <c r="M130" s="222" t="s">
        <v>44</v>
      </c>
      <c r="N130" s="223" t="s">
        <v>53</v>
      </c>
      <c r="O130" s="85"/>
      <c r="P130" s="224">
        <f>O130*H130</f>
        <v>0</v>
      </c>
      <c r="Q130" s="224">
        <v>0</v>
      </c>
      <c r="R130" s="224">
        <f>Q130*H130</f>
        <v>0</v>
      </c>
      <c r="S130" s="224">
        <v>0</v>
      </c>
      <c r="T130" s="225">
        <f>S130*H130</f>
        <v>0</v>
      </c>
      <c r="U130" s="39"/>
      <c r="V130" s="39"/>
      <c r="W130" s="39"/>
      <c r="X130" s="39"/>
      <c r="Y130" s="39"/>
      <c r="Z130" s="39"/>
      <c r="AA130" s="39"/>
      <c r="AB130" s="39"/>
      <c r="AC130" s="39"/>
      <c r="AD130" s="39"/>
      <c r="AE130" s="39"/>
      <c r="AR130" s="226" t="s">
        <v>221</v>
      </c>
      <c r="AT130" s="226" t="s">
        <v>195</v>
      </c>
      <c r="AU130" s="226" t="s">
        <v>89</v>
      </c>
      <c r="AY130" s="17" t="s">
        <v>192</v>
      </c>
      <c r="BE130" s="227">
        <f>IF(N130="základní",J130,0)</f>
        <v>0</v>
      </c>
      <c r="BF130" s="227">
        <f>IF(N130="snížená",J130,0)</f>
        <v>0</v>
      </c>
      <c r="BG130" s="227">
        <f>IF(N130="zákl. přenesená",J130,0)</f>
        <v>0</v>
      </c>
      <c r="BH130" s="227">
        <f>IF(N130="sníž. přenesená",J130,0)</f>
        <v>0</v>
      </c>
      <c r="BI130" s="227">
        <f>IF(N130="nulová",J130,0)</f>
        <v>0</v>
      </c>
      <c r="BJ130" s="17" t="s">
        <v>89</v>
      </c>
      <c r="BK130" s="227">
        <f>ROUND(I130*H130,2)</f>
        <v>0</v>
      </c>
      <c r="BL130" s="17" t="s">
        <v>221</v>
      </c>
      <c r="BM130" s="226" t="s">
        <v>1230</v>
      </c>
    </row>
    <row r="131" s="2" customFormat="1" ht="33" customHeight="1">
      <c r="A131" s="39"/>
      <c r="B131" s="40"/>
      <c r="C131" s="215" t="s">
        <v>346</v>
      </c>
      <c r="D131" s="215" t="s">
        <v>195</v>
      </c>
      <c r="E131" s="216" t="s">
        <v>1231</v>
      </c>
      <c r="F131" s="217" t="s">
        <v>1232</v>
      </c>
      <c r="G131" s="218" t="s">
        <v>220</v>
      </c>
      <c r="H131" s="219">
        <v>1</v>
      </c>
      <c r="I131" s="220"/>
      <c r="J131" s="221">
        <f>ROUND(I131*H131,2)</f>
        <v>0</v>
      </c>
      <c r="K131" s="217" t="s">
        <v>199</v>
      </c>
      <c r="L131" s="45"/>
      <c r="M131" s="222" t="s">
        <v>44</v>
      </c>
      <c r="N131" s="223" t="s">
        <v>53</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221</v>
      </c>
      <c r="AT131" s="226" t="s">
        <v>195</v>
      </c>
      <c r="AU131" s="226" t="s">
        <v>89</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221</v>
      </c>
      <c r="BM131" s="226" t="s">
        <v>1233</v>
      </c>
    </row>
    <row r="132" s="2" customFormat="1" ht="66.75" customHeight="1">
      <c r="A132" s="39"/>
      <c r="B132" s="40"/>
      <c r="C132" s="215" t="s">
        <v>350</v>
      </c>
      <c r="D132" s="215" t="s">
        <v>195</v>
      </c>
      <c r="E132" s="216" t="s">
        <v>1234</v>
      </c>
      <c r="F132" s="217" t="s">
        <v>1235</v>
      </c>
      <c r="G132" s="218" t="s">
        <v>220</v>
      </c>
      <c r="H132" s="219">
        <v>1</v>
      </c>
      <c r="I132" s="220"/>
      <c r="J132" s="221">
        <f>ROUND(I132*H132,2)</f>
        <v>0</v>
      </c>
      <c r="K132" s="217" t="s">
        <v>199</v>
      </c>
      <c r="L132" s="45"/>
      <c r="M132" s="222" t="s">
        <v>44</v>
      </c>
      <c r="N132" s="223"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221</v>
      </c>
      <c r="AT132" s="226" t="s">
        <v>195</v>
      </c>
      <c r="AU132" s="226" t="s">
        <v>89</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221</v>
      </c>
      <c r="BM132" s="226" t="s">
        <v>1236</v>
      </c>
    </row>
    <row r="133" s="2" customFormat="1" ht="55.5" customHeight="1">
      <c r="A133" s="39"/>
      <c r="B133" s="40"/>
      <c r="C133" s="215" t="s">
        <v>354</v>
      </c>
      <c r="D133" s="215" t="s">
        <v>195</v>
      </c>
      <c r="E133" s="216" t="s">
        <v>1003</v>
      </c>
      <c r="F133" s="217" t="s">
        <v>1004</v>
      </c>
      <c r="G133" s="218" t="s">
        <v>220</v>
      </c>
      <c r="H133" s="219">
        <v>1</v>
      </c>
      <c r="I133" s="220"/>
      <c r="J133" s="221">
        <f>ROUND(I133*H133,2)</f>
        <v>0</v>
      </c>
      <c r="K133" s="217" t="s">
        <v>199</v>
      </c>
      <c r="L133" s="45"/>
      <c r="M133" s="222" t="s">
        <v>44</v>
      </c>
      <c r="N133" s="223" t="s">
        <v>53</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221</v>
      </c>
      <c r="AT133" s="226" t="s">
        <v>195</v>
      </c>
      <c r="AU133" s="226" t="s">
        <v>89</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221</v>
      </c>
      <c r="BM133" s="226" t="s">
        <v>1237</v>
      </c>
    </row>
    <row r="134" s="2" customFormat="1" ht="21.75" customHeight="1">
      <c r="A134" s="39"/>
      <c r="B134" s="40"/>
      <c r="C134" s="215" t="s">
        <v>358</v>
      </c>
      <c r="D134" s="215" t="s">
        <v>195</v>
      </c>
      <c r="E134" s="216" t="s">
        <v>1007</v>
      </c>
      <c r="F134" s="217" t="s">
        <v>1008</v>
      </c>
      <c r="G134" s="218" t="s">
        <v>220</v>
      </c>
      <c r="H134" s="219">
        <v>2</v>
      </c>
      <c r="I134" s="220"/>
      <c r="J134" s="221">
        <f>ROUND(I134*H134,2)</f>
        <v>0</v>
      </c>
      <c r="K134" s="217" t="s">
        <v>199</v>
      </c>
      <c r="L134" s="45"/>
      <c r="M134" s="222" t="s">
        <v>44</v>
      </c>
      <c r="N134" s="223" t="s">
        <v>53</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221</v>
      </c>
      <c r="AT134" s="226" t="s">
        <v>195</v>
      </c>
      <c r="AU134" s="226" t="s">
        <v>89</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221</v>
      </c>
      <c r="BM134" s="226" t="s">
        <v>1238</v>
      </c>
    </row>
    <row r="135" s="2" customFormat="1" ht="24.15" customHeight="1">
      <c r="A135" s="39"/>
      <c r="B135" s="40"/>
      <c r="C135" s="215" t="s">
        <v>362</v>
      </c>
      <c r="D135" s="215" t="s">
        <v>195</v>
      </c>
      <c r="E135" s="216" t="s">
        <v>1239</v>
      </c>
      <c r="F135" s="217" t="s">
        <v>1240</v>
      </c>
      <c r="G135" s="218" t="s">
        <v>220</v>
      </c>
      <c r="H135" s="219">
        <v>1</v>
      </c>
      <c r="I135" s="220"/>
      <c r="J135" s="221">
        <f>ROUND(I135*H135,2)</f>
        <v>0</v>
      </c>
      <c r="K135" s="217" t="s">
        <v>199</v>
      </c>
      <c r="L135" s="45"/>
      <c r="M135" s="243" t="s">
        <v>44</v>
      </c>
      <c r="N135" s="244" t="s">
        <v>53</v>
      </c>
      <c r="O135" s="245"/>
      <c r="P135" s="246">
        <f>O135*H135</f>
        <v>0</v>
      </c>
      <c r="Q135" s="246">
        <v>0</v>
      </c>
      <c r="R135" s="246">
        <f>Q135*H135</f>
        <v>0</v>
      </c>
      <c r="S135" s="246">
        <v>0</v>
      </c>
      <c r="T135" s="247">
        <f>S135*H135</f>
        <v>0</v>
      </c>
      <c r="U135" s="39"/>
      <c r="V135" s="39"/>
      <c r="W135" s="39"/>
      <c r="X135" s="39"/>
      <c r="Y135" s="39"/>
      <c r="Z135" s="39"/>
      <c r="AA135" s="39"/>
      <c r="AB135" s="39"/>
      <c r="AC135" s="39"/>
      <c r="AD135" s="39"/>
      <c r="AE135" s="39"/>
      <c r="AR135" s="226" t="s">
        <v>221</v>
      </c>
      <c r="AT135" s="226" t="s">
        <v>195</v>
      </c>
      <c r="AU135" s="226" t="s">
        <v>89</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221</v>
      </c>
      <c r="BM135" s="226" t="s">
        <v>1241</v>
      </c>
    </row>
    <row r="136" s="2" customFormat="1" ht="6.96" customHeight="1">
      <c r="A136" s="39"/>
      <c r="B136" s="60"/>
      <c r="C136" s="61"/>
      <c r="D136" s="61"/>
      <c r="E136" s="61"/>
      <c r="F136" s="61"/>
      <c r="G136" s="61"/>
      <c r="H136" s="61"/>
      <c r="I136" s="61"/>
      <c r="J136" s="61"/>
      <c r="K136" s="61"/>
      <c r="L136" s="45"/>
      <c r="M136" s="39"/>
      <c r="O136" s="39"/>
      <c r="P136" s="39"/>
      <c r="Q136" s="39"/>
      <c r="R136" s="39"/>
      <c r="S136" s="39"/>
      <c r="T136" s="39"/>
      <c r="U136" s="39"/>
      <c r="V136" s="39"/>
      <c r="W136" s="39"/>
      <c r="X136" s="39"/>
      <c r="Y136" s="39"/>
      <c r="Z136" s="39"/>
      <c r="AA136" s="39"/>
      <c r="AB136" s="39"/>
      <c r="AC136" s="39"/>
      <c r="AD136" s="39"/>
      <c r="AE136" s="39"/>
    </row>
  </sheetData>
  <sheetProtection sheet="1" autoFilter="0" formatColumns="0" formatRows="0" objects="1" scenarios="1" spinCount="100000" saltValue="Ox9FxYBDjIs7wKsBkJ16RSbajkmeIUnKvrxoePBiO/pmkUTo3cJAQQN6KToxYLPetiKn3/DHyiY64W0Bqc+gyA==" hashValue="XRQt1iQXZ+UotqScX0en1YPV1g7DMiEVSCSPcQJqnrFUWikckMLg5TQbHfH1QyB89sXTEi99oRRzOoiKmXEQug==" algorithmName="SHA-512" password="CC35"/>
  <autoFilter ref="C91:K135"/>
  <mergeCells count="15">
    <mergeCell ref="E7:H7"/>
    <mergeCell ref="E11:H11"/>
    <mergeCell ref="E9:H9"/>
    <mergeCell ref="E13:H13"/>
    <mergeCell ref="E22:H22"/>
    <mergeCell ref="E31:H31"/>
    <mergeCell ref="E52:H52"/>
    <mergeCell ref="E56:H56"/>
    <mergeCell ref="E54:H54"/>
    <mergeCell ref="E58:H58"/>
    <mergeCell ref="E78:H78"/>
    <mergeCell ref="E82:H82"/>
    <mergeCell ref="E80:H80"/>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109</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c r="B8" s="20"/>
      <c r="D8" s="144" t="s">
        <v>151</v>
      </c>
      <c r="L8" s="20"/>
    </row>
    <row r="9" s="1" customFormat="1" ht="16.5" customHeight="1">
      <c r="B9" s="20"/>
      <c r="E9" s="145" t="s">
        <v>152</v>
      </c>
      <c r="F9" s="1"/>
      <c r="G9" s="1"/>
      <c r="H9" s="1"/>
      <c r="L9" s="20"/>
    </row>
    <row r="10" s="1" customFormat="1" ht="12" customHeight="1">
      <c r="B10" s="20"/>
      <c r="D10" s="144" t="s">
        <v>153</v>
      </c>
      <c r="L10" s="20"/>
    </row>
    <row r="11" s="2" customFormat="1" ht="16.5" customHeight="1">
      <c r="A11" s="39"/>
      <c r="B11" s="45"/>
      <c r="C11" s="39"/>
      <c r="D11" s="39"/>
      <c r="E11" s="146" t="s">
        <v>154</v>
      </c>
      <c r="F11" s="39"/>
      <c r="G11" s="39"/>
      <c r="H11" s="39"/>
      <c r="I11" s="39"/>
      <c r="J11" s="39"/>
      <c r="K11" s="39"/>
      <c r="L11" s="147"/>
      <c r="S11" s="39"/>
      <c r="T11" s="39"/>
      <c r="U11" s="39"/>
      <c r="V11" s="39"/>
      <c r="W11" s="39"/>
      <c r="X11" s="39"/>
      <c r="Y11" s="39"/>
      <c r="Z11" s="39"/>
      <c r="AA11" s="39"/>
      <c r="AB11" s="39"/>
      <c r="AC11" s="39"/>
      <c r="AD11" s="39"/>
      <c r="AE11" s="39"/>
    </row>
    <row r="12" s="2" customFormat="1" ht="12" customHeight="1">
      <c r="A12" s="39"/>
      <c r="B12" s="45"/>
      <c r="C12" s="39"/>
      <c r="D12" s="144" t="s">
        <v>155</v>
      </c>
      <c r="E12" s="39"/>
      <c r="F12" s="39"/>
      <c r="G12" s="39"/>
      <c r="H12" s="39"/>
      <c r="I12" s="39"/>
      <c r="J12" s="39"/>
      <c r="K12" s="39"/>
      <c r="L12" s="147"/>
      <c r="S12" s="39"/>
      <c r="T12" s="39"/>
      <c r="U12" s="39"/>
      <c r="V12" s="39"/>
      <c r="W12" s="39"/>
      <c r="X12" s="39"/>
      <c r="Y12" s="39"/>
      <c r="Z12" s="39"/>
      <c r="AA12" s="39"/>
      <c r="AB12" s="39"/>
      <c r="AC12" s="39"/>
      <c r="AD12" s="39"/>
      <c r="AE12" s="39"/>
    </row>
    <row r="13" s="2" customFormat="1" ht="16.5" customHeight="1">
      <c r="A13" s="39"/>
      <c r="B13" s="45"/>
      <c r="C13" s="39"/>
      <c r="D13" s="39"/>
      <c r="E13" s="148" t="s">
        <v>1242</v>
      </c>
      <c r="F13" s="39"/>
      <c r="G13" s="39"/>
      <c r="H13" s="39"/>
      <c r="I13" s="39"/>
      <c r="J13" s="39"/>
      <c r="K13" s="39"/>
      <c r="L13" s="147"/>
      <c r="S13" s="39"/>
      <c r="T13" s="39"/>
      <c r="U13" s="39"/>
      <c r="V13" s="39"/>
      <c r="W13" s="39"/>
      <c r="X13" s="39"/>
      <c r="Y13" s="39"/>
      <c r="Z13" s="39"/>
      <c r="AA13" s="39"/>
      <c r="AB13" s="39"/>
      <c r="AC13" s="39"/>
      <c r="AD13" s="39"/>
      <c r="AE13" s="39"/>
    </row>
    <row r="14" s="2" customFormat="1">
      <c r="A14" s="39"/>
      <c r="B14" s="45"/>
      <c r="C14" s="39"/>
      <c r="D14" s="39"/>
      <c r="E14" s="39"/>
      <c r="F14" s="39"/>
      <c r="G14" s="39"/>
      <c r="H14" s="39"/>
      <c r="I14" s="39"/>
      <c r="J14" s="39"/>
      <c r="K14" s="39"/>
      <c r="L14" s="147"/>
      <c r="S14" s="39"/>
      <c r="T14" s="39"/>
      <c r="U14" s="39"/>
      <c r="V14" s="39"/>
      <c r="W14" s="39"/>
      <c r="X14" s="39"/>
      <c r="Y14" s="39"/>
      <c r="Z14" s="39"/>
      <c r="AA14" s="39"/>
      <c r="AB14" s="39"/>
      <c r="AC14" s="39"/>
      <c r="AD14" s="39"/>
      <c r="AE14" s="39"/>
    </row>
    <row r="15" s="2" customFormat="1" ht="12" customHeight="1">
      <c r="A15" s="39"/>
      <c r="B15" s="45"/>
      <c r="C15" s="39"/>
      <c r="D15" s="144" t="s">
        <v>18</v>
      </c>
      <c r="E15" s="39"/>
      <c r="F15" s="134" t="s">
        <v>44</v>
      </c>
      <c r="G15" s="39"/>
      <c r="H15" s="39"/>
      <c r="I15" s="144" t="s">
        <v>20</v>
      </c>
      <c r="J15" s="134" t="s">
        <v>44</v>
      </c>
      <c r="K15" s="39"/>
      <c r="L15" s="147"/>
      <c r="S15" s="39"/>
      <c r="T15" s="39"/>
      <c r="U15" s="39"/>
      <c r="V15" s="39"/>
      <c r="W15" s="39"/>
      <c r="X15" s="39"/>
      <c r="Y15" s="39"/>
      <c r="Z15" s="39"/>
      <c r="AA15" s="39"/>
      <c r="AB15" s="39"/>
      <c r="AC15" s="39"/>
      <c r="AD15" s="39"/>
      <c r="AE15" s="39"/>
    </row>
    <row r="16" s="2" customFormat="1" ht="12" customHeight="1">
      <c r="A16" s="39"/>
      <c r="B16" s="45"/>
      <c r="C16" s="39"/>
      <c r="D16" s="144" t="s">
        <v>22</v>
      </c>
      <c r="E16" s="39"/>
      <c r="F16" s="134" t="s">
        <v>23</v>
      </c>
      <c r="G16" s="39"/>
      <c r="H16" s="39"/>
      <c r="I16" s="144" t="s">
        <v>24</v>
      </c>
      <c r="J16" s="149" t="str">
        <f>'Rekapitulace zakázky'!AN8</f>
        <v>27. 1. 2022</v>
      </c>
      <c r="K16" s="39"/>
      <c r="L16" s="147"/>
      <c r="S16" s="39"/>
      <c r="T16" s="39"/>
      <c r="U16" s="39"/>
      <c r="V16" s="39"/>
      <c r="W16" s="39"/>
      <c r="X16" s="39"/>
      <c r="Y16" s="39"/>
      <c r="Z16" s="39"/>
      <c r="AA16" s="39"/>
      <c r="AB16" s="39"/>
      <c r="AC16" s="39"/>
      <c r="AD16" s="39"/>
      <c r="AE16" s="39"/>
    </row>
    <row r="17" s="2" customFormat="1" ht="10.8" customHeight="1">
      <c r="A17" s="39"/>
      <c r="B17" s="45"/>
      <c r="C17" s="39"/>
      <c r="D17" s="39"/>
      <c r="E17" s="39"/>
      <c r="F17" s="39"/>
      <c r="G17" s="39"/>
      <c r="H17" s="39"/>
      <c r="I17" s="39"/>
      <c r="J17" s="39"/>
      <c r="K17" s="39"/>
      <c r="L17" s="147"/>
      <c r="S17" s="39"/>
      <c r="T17" s="39"/>
      <c r="U17" s="39"/>
      <c r="V17" s="39"/>
      <c r="W17" s="39"/>
      <c r="X17" s="39"/>
      <c r="Y17" s="39"/>
      <c r="Z17" s="39"/>
      <c r="AA17" s="39"/>
      <c r="AB17" s="39"/>
      <c r="AC17" s="39"/>
      <c r="AD17" s="39"/>
      <c r="AE17" s="39"/>
    </row>
    <row r="18" s="2" customFormat="1" ht="12" customHeight="1">
      <c r="A18" s="39"/>
      <c r="B18" s="45"/>
      <c r="C18" s="39"/>
      <c r="D18" s="144" t="s">
        <v>30</v>
      </c>
      <c r="E18" s="39"/>
      <c r="F18" s="39"/>
      <c r="G18" s="39"/>
      <c r="H18" s="39"/>
      <c r="I18" s="144" t="s">
        <v>31</v>
      </c>
      <c r="J18" s="134" t="s">
        <v>32</v>
      </c>
      <c r="K18" s="39"/>
      <c r="L18" s="147"/>
      <c r="S18" s="39"/>
      <c r="T18" s="39"/>
      <c r="U18" s="39"/>
      <c r="V18" s="39"/>
      <c r="W18" s="39"/>
      <c r="X18" s="39"/>
      <c r="Y18" s="39"/>
      <c r="Z18" s="39"/>
      <c r="AA18" s="39"/>
      <c r="AB18" s="39"/>
      <c r="AC18" s="39"/>
      <c r="AD18" s="39"/>
      <c r="AE18" s="39"/>
    </row>
    <row r="19" s="2" customFormat="1" ht="18" customHeight="1">
      <c r="A19" s="39"/>
      <c r="B19" s="45"/>
      <c r="C19" s="39"/>
      <c r="D19" s="39"/>
      <c r="E19" s="134" t="s">
        <v>33</v>
      </c>
      <c r="F19" s="39"/>
      <c r="G19" s="39"/>
      <c r="H19" s="39"/>
      <c r="I19" s="144" t="s">
        <v>34</v>
      </c>
      <c r="J19" s="134" t="s">
        <v>35</v>
      </c>
      <c r="K19" s="39"/>
      <c r="L19" s="147"/>
      <c r="S19" s="39"/>
      <c r="T19" s="39"/>
      <c r="U19" s="39"/>
      <c r="V19" s="39"/>
      <c r="W19" s="39"/>
      <c r="X19" s="39"/>
      <c r="Y19" s="39"/>
      <c r="Z19" s="39"/>
      <c r="AA19" s="39"/>
      <c r="AB19" s="39"/>
      <c r="AC19" s="39"/>
      <c r="AD19" s="39"/>
      <c r="AE19" s="39"/>
    </row>
    <row r="20" s="2" customFormat="1" ht="6.96" customHeight="1">
      <c r="A20" s="39"/>
      <c r="B20" s="45"/>
      <c r="C20" s="39"/>
      <c r="D20" s="39"/>
      <c r="E20" s="39"/>
      <c r="F20" s="39"/>
      <c r="G20" s="39"/>
      <c r="H20" s="39"/>
      <c r="I20" s="39"/>
      <c r="J20" s="39"/>
      <c r="K20" s="39"/>
      <c r="L20" s="147"/>
      <c r="S20" s="39"/>
      <c r="T20" s="39"/>
      <c r="U20" s="39"/>
      <c r="V20" s="39"/>
      <c r="W20" s="39"/>
      <c r="X20" s="39"/>
      <c r="Y20" s="39"/>
      <c r="Z20" s="39"/>
      <c r="AA20" s="39"/>
      <c r="AB20" s="39"/>
      <c r="AC20" s="39"/>
      <c r="AD20" s="39"/>
      <c r="AE20" s="39"/>
    </row>
    <row r="21" s="2" customFormat="1" ht="12" customHeight="1">
      <c r="A21" s="39"/>
      <c r="B21" s="45"/>
      <c r="C21" s="39"/>
      <c r="D21" s="144" t="s">
        <v>36</v>
      </c>
      <c r="E21" s="39"/>
      <c r="F21" s="39"/>
      <c r="G21" s="39"/>
      <c r="H21" s="39"/>
      <c r="I21" s="144" t="s">
        <v>31</v>
      </c>
      <c r="J21" s="33" t="str">
        <f>'Rekapitulace zakázky'!AN13</f>
        <v>Vyplň údaj</v>
      </c>
      <c r="K21" s="39"/>
      <c r="L21" s="147"/>
      <c r="S21" s="39"/>
      <c r="T21" s="39"/>
      <c r="U21" s="39"/>
      <c r="V21" s="39"/>
      <c r="W21" s="39"/>
      <c r="X21" s="39"/>
      <c r="Y21" s="39"/>
      <c r="Z21" s="39"/>
      <c r="AA21" s="39"/>
      <c r="AB21" s="39"/>
      <c r="AC21" s="39"/>
      <c r="AD21" s="39"/>
      <c r="AE21" s="39"/>
    </row>
    <row r="22" s="2" customFormat="1" ht="18" customHeight="1">
      <c r="A22" s="39"/>
      <c r="B22" s="45"/>
      <c r="C22" s="39"/>
      <c r="D22" s="39"/>
      <c r="E22" s="33" t="str">
        <f>'Rekapitulace zakázky'!E14</f>
        <v>Vyplň údaj</v>
      </c>
      <c r="F22" s="134"/>
      <c r="G22" s="134"/>
      <c r="H22" s="134"/>
      <c r="I22" s="144" t="s">
        <v>34</v>
      </c>
      <c r="J22" s="33" t="str">
        <f>'Rekapitulace zakázky'!AN14</f>
        <v>Vyplň údaj</v>
      </c>
      <c r="K22" s="39"/>
      <c r="L22" s="147"/>
      <c r="S22" s="39"/>
      <c r="T22" s="39"/>
      <c r="U22" s="39"/>
      <c r="V22" s="39"/>
      <c r="W22" s="39"/>
      <c r="X22" s="39"/>
      <c r="Y22" s="39"/>
      <c r="Z22" s="39"/>
      <c r="AA22" s="39"/>
      <c r="AB22" s="39"/>
      <c r="AC22" s="39"/>
      <c r="AD22" s="39"/>
      <c r="AE22" s="39"/>
    </row>
    <row r="23" s="2" customFormat="1" ht="6.96" customHeight="1">
      <c r="A23" s="39"/>
      <c r="B23" s="45"/>
      <c r="C23" s="39"/>
      <c r="D23" s="39"/>
      <c r="E23" s="39"/>
      <c r="F23" s="39"/>
      <c r="G23" s="39"/>
      <c r="H23" s="39"/>
      <c r="I23" s="39"/>
      <c r="J23" s="39"/>
      <c r="K23" s="39"/>
      <c r="L23" s="147"/>
      <c r="S23" s="39"/>
      <c r="T23" s="39"/>
      <c r="U23" s="39"/>
      <c r="V23" s="39"/>
      <c r="W23" s="39"/>
      <c r="X23" s="39"/>
      <c r="Y23" s="39"/>
      <c r="Z23" s="39"/>
      <c r="AA23" s="39"/>
      <c r="AB23" s="39"/>
      <c r="AC23" s="39"/>
      <c r="AD23" s="39"/>
      <c r="AE23" s="39"/>
    </row>
    <row r="24" s="2" customFormat="1" ht="12" customHeight="1">
      <c r="A24" s="39"/>
      <c r="B24" s="45"/>
      <c r="C24" s="39"/>
      <c r="D24" s="144" t="s">
        <v>38</v>
      </c>
      <c r="E24" s="39"/>
      <c r="F24" s="39"/>
      <c r="G24" s="39"/>
      <c r="H24" s="39"/>
      <c r="I24" s="144" t="s">
        <v>31</v>
      </c>
      <c r="J24" s="134" t="s">
        <v>39</v>
      </c>
      <c r="K24" s="39"/>
      <c r="L24" s="147"/>
      <c r="S24" s="39"/>
      <c r="T24" s="39"/>
      <c r="U24" s="39"/>
      <c r="V24" s="39"/>
      <c r="W24" s="39"/>
      <c r="X24" s="39"/>
      <c r="Y24" s="39"/>
      <c r="Z24" s="39"/>
      <c r="AA24" s="39"/>
      <c r="AB24" s="39"/>
      <c r="AC24" s="39"/>
      <c r="AD24" s="39"/>
      <c r="AE24" s="39"/>
    </row>
    <row r="25" s="2" customFormat="1" ht="18" customHeight="1">
      <c r="A25" s="39"/>
      <c r="B25" s="45"/>
      <c r="C25" s="39"/>
      <c r="D25" s="39"/>
      <c r="E25" s="134" t="s">
        <v>40</v>
      </c>
      <c r="F25" s="39"/>
      <c r="G25" s="39"/>
      <c r="H25" s="39"/>
      <c r="I25" s="144" t="s">
        <v>34</v>
      </c>
      <c r="J25" s="134" t="s">
        <v>41</v>
      </c>
      <c r="K25" s="39"/>
      <c r="L25" s="147"/>
      <c r="S25" s="39"/>
      <c r="T25" s="39"/>
      <c r="U25" s="39"/>
      <c r="V25" s="39"/>
      <c r="W25" s="39"/>
      <c r="X25" s="39"/>
      <c r="Y25" s="39"/>
      <c r="Z25" s="39"/>
      <c r="AA25" s="39"/>
      <c r="AB25" s="39"/>
      <c r="AC25" s="39"/>
      <c r="AD25" s="39"/>
      <c r="AE25" s="39"/>
    </row>
    <row r="26" s="2" customFormat="1" ht="6.96" customHeight="1">
      <c r="A26" s="39"/>
      <c r="B26" s="45"/>
      <c r="C26" s="39"/>
      <c r="D26" s="39"/>
      <c r="E26" s="39"/>
      <c r="F26" s="39"/>
      <c r="G26" s="39"/>
      <c r="H26" s="39"/>
      <c r="I26" s="39"/>
      <c r="J26" s="39"/>
      <c r="K26" s="39"/>
      <c r="L26" s="147"/>
      <c r="S26" s="39"/>
      <c r="T26" s="39"/>
      <c r="U26" s="39"/>
      <c r="V26" s="39"/>
      <c r="W26" s="39"/>
      <c r="X26" s="39"/>
      <c r="Y26" s="39"/>
      <c r="Z26" s="39"/>
      <c r="AA26" s="39"/>
      <c r="AB26" s="39"/>
      <c r="AC26" s="39"/>
      <c r="AD26" s="39"/>
      <c r="AE26" s="39"/>
    </row>
    <row r="27" s="2" customFormat="1" ht="12" customHeight="1">
      <c r="A27" s="39"/>
      <c r="B27" s="45"/>
      <c r="C27" s="39"/>
      <c r="D27" s="144" t="s">
        <v>43</v>
      </c>
      <c r="E27" s="39"/>
      <c r="F27" s="39"/>
      <c r="G27" s="39"/>
      <c r="H27" s="39"/>
      <c r="I27" s="144" t="s">
        <v>31</v>
      </c>
      <c r="J27" s="134" t="s">
        <v>44</v>
      </c>
      <c r="K27" s="39"/>
      <c r="L27" s="147"/>
      <c r="S27" s="39"/>
      <c r="T27" s="39"/>
      <c r="U27" s="39"/>
      <c r="V27" s="39"/>
      <c r="W27" s="39"/>
      <c r="X27" s="39"/>
      <c r="Y27" s="39"/>
      <c r="Z27" s="39"/>
      <c r="AA27" s="39"/>
      <c r="AB27" s="39"/>
      <c r="AC27" s="39"/>
      <c r="AD27" s="39"/>
      <c r="AE27" s="39"/>
    </row>
    <row r="28" s="2" customFormat="1" ht="18" customHeight="1">
      <c r="A28" s="39"/>
      <c r="B28" s="45"/>
      <c r="C28" s="39"/>
      <c r="D28" s="39"/>
      <c r="E28" s="134" t="s">
        <v>45</v>
      </c>
      <c r="F28" s="39"/>
      <c r="G28" s="39"/>
      <c r="H28" s="39"/>
      <c r="I28" s="144" t="s">
        <v>34</v>
      </c>
      <c r="J28" s="134" t="s">
        <v>44</v>
      </c>
      <c r="K28" s="39"/>
      <c r="L28" s="147"/>
      <c r="S28" s="39"/>
      <c r="T28" s="39"/>
      <c r="U28" s="39"/>
      <c r="V28" s="39"/>
      <c r="W28" s="39"/>
      <c r="X28" s="39"/>
      <c r="Y28" s="39"/>
      <c r="Z28" s="39"/>
      <c r="AA28" s="39"/>
      <c r="AB28" s="39"/>
      <c r="AC28" s="39"/>
      <c r="AD28" s="39"/>
      <c r="AE28" s="39"/>
    </row>
    <row r="29" s="2" customFormat="1" ht="6.96" customHeight="1">
      <c r="A29" s="39"/>
      <c r="B29" s="45"/>
      <c r="C29" s="39"/>
      <c r="D29" s="39"/>
      <c r="E29" s="39"/>
      <c r="F29" s="39"/>
      <c r="G29" s="39"/>
      <c r="H29" s="39"/>
      <c r="I29" s="39"/>
      <c r="J29" s="39"/>
      <c r="K29" s="39"/>
      <c r="L29" s="147"/>
      <c r="S29" s="39"/>
      <c r="T29" s="39"/>
      <c r="U29" s="39"/>
      <c r="V29" s="39"/>
      <c r="W29" s="39"/>
      <c r="X29" s="39"/>
      <c r="Y29" s="39"/>
      <c r="Z29" s="39"/>
      <c r="AA29" s="39"/>
      <c r="AB29" s="39"/>
      <c r="AC29" s="39"/>
      <c r="AD29" s="39"/>
      <c r="AE29" s="39"/>
    </row>
    <row r="30" s="2" customFormat="1" ht="12" customHeight="1">
      <c r="A30" s="39"/>
      <c r="B30" s="45"/>
      <c r="C30" s="39"/>
      <c r="D30" s="144" t="s">
        <v>46</v>
      </c>
      <c r="E30" s="39"/>
      <c r="F30" s="39"/>
      <c r="G30" s="39"/>
      <c r="H30" s="39"/>
      <c r="I30" s="39"/>
      <c r="J30" s="39"/>
      <c r="K30" s="39"/>
      <c r="L30" s="147"/>
      <c r="S30" s="39"/>
      <c r="T30" s="39"/>
      <c r="U30" s="39"/>
      <c r="V30" s="39"/>
      <c r="W30" s="39"/>
      <c r="X30" s="39"/>
      <c r="Y30" s="39"/>
      <c r="Z30" s="39"/>
      <c r="AA30" s="39"/>
      <c r="AB30" s="39"/>
      <c r="AC30" s="39"/>
      <c r="AD30" s="39"/>
      <c r="AE30" s="39"/>
    </row>
    <row r="31" s="8" customFormat="1" ht="71.25" customHeight="1">
      <c r="A31" s="150"/>
      <c r="B31" s="151"/>
      <c r="C31" s="150"/>
      <c r="D31" s="150"/>
      <c r="E31" s="152" t="s">
        <v>47</v>
      </c>
      <c r="F31" s="152"/>
      <c r="G31" s="152"/>
      <c r="H31" s="152"/>
      <c r="I31" s="150"/>
      <c r="J31" s="150"/>
      <c r="K31" s="150"/>
      <c r="L31" s="153"/>
      <c r="S31" s="150"/>
      <c r="T31" s="150"/>
      <c r="U31" s="150"/>
      <c r="V31" s="150"/>
      <c r="W31" s="150"/>
      <c r="X31" s="150"/>
      <c r="Y31" s="150"/>
      <c r="Z31" s="150"/>
      <c r="AA31" s="150"/>
      <c r="AB31" s="150"/>
      <c r="AC31" s="150"/>
      <c r="AD31" s="150"/>
      <c r="AE31" s="150"/>
    </row>
    <row r="32" s="2" customFormat="1" ht="6.96" customHeight="1">
      <c r="A32" s="39"/>
      <c r="B32" s="45"/>
      <c r="C32" s="39"/>
      <c r="D32" s="39"/>
      <c r="E32" s="39"/>
      <c r="F32" s="39"/>
      <c r="G32" s="39"/>
      <c r="H32" s="39"/>
      <c r="I32" s="39"/>
      <c r="J32" s="39"/>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25.44" customHeight="1">
      <c r="A34" s="39"/>
      <c r="B34" s="45"/>
      <c r="C34" s="39"/>
      <c r="D34" s="155" t="s">
        <v>48</v>
      </c>
      <c r="E34" s="39"/>
      <c r="F34" s="39"/>
      <c r="G34" s="39"/>
      <c r="H34" s="39"/>
      <c r="I34" s="39"/>
      <c r="J34" s="156">
        <f>ROUND(J97, 2)</f>
        <v>0</v>
      </c>
      <c r="K34" s="39"/>
      <c r="L34" s="147"/>
      <c r="S34" s="39"/>
      <c r="T34" s="39"/>
      <c r="U34" s="39"/>
      <c r="V34" s="39"/>
      <c r="W34" s="39"/>
      <c r="X34" s="39"/>
      <c r="Y34" s="39"/>
      <c r="Z34" s="39"/>
      <c r="AA34" s="39"/>
      <c r="AB34" s="39"/>
      <c r="AC34" s="39"/>
      <c r="AD34" s="39"/>
      <c r="AE34" s="39"/>
    </row>
    <row r="35" s="2" customFormat="1" ht="6.96" customHeight="1">
      <c r="A35" s="39"/>
      <c r="B35" s="45"/>
      <c r="C35" s="39"/>
      <c r="D35" s="154"/>
      <c r="E35" s="154"/>
      <c r="F35" s="154"/>
      <c r="G35" s="154"/>
      <c r="H35" s="154"/>
      <c r="I35" s="154"/>
      <c r="J35" s="154"/>
      <c r="K35" s="154"/>
      <c r="L35" s="147"/>
      <c r="S35" s="39"/>
      <c r="T35" s="39"/>
      <c r="U35" s="39"/>
      <c r="V35" s="39"/>
      <c r="W35" s="39"/>
      <c r="X35" s="39"/>
      <c r="Y35" s="39"/>
      <c r="Z35" s="39"/>
      <c r="AA35" s="39"/>
      <c r="AB35" s="39"/>
      <c r="AC35" s="39"/>
      <c r="AD35" s="39"/>
      <c r="AE35" s="39"/>
    </row>
    <row r="36" s="2" customFormat="1" ht="14.4" customHeight="1">
      <c r="A36" s="39"/>
      <c r="B36" s="45"/>
      <c r="C36" s="39"/>
      <c r="D36" s="39"/>
      <c r="E36" s="39"/>
      <c r="F36" s="157" t="s">
        <v>50</v>
      </c>
      <c r="G36" s="39"/>
      <c r="H36" s="39"/>
      <c r="I36" s="157" t="s">
        <v>49</v>
      </c>
      <c r="J36" s="157" t="s">
        <v>51</v>
      </c>
      <c r="K36" s="39"/>
      <c r="L36" s="147"/>
      <c r="S36" s="39"/>
      <c r="T36" s="39"/>
      <c r="U36" s="39"/>
      <c r="V36" s="39"/>
      <c r="W36" s="39"/>
      <c r="X36" s="39"/>
      <c r="Y36" s="39"/>
      <c r="Z36" s="39"/>
      <c r="AA36" s="39"/>
      <c r="AB36" s="39"/>
      <c r="AC36" s="39"/>
      <c r="AD36" s="39"/>
      <c r="AE36" s="39"/>
    </row>
    <row r="37" s="2" customFormat="1" ht="14.4" customHeight="1">
      <c r="A37" s="39"/>
      <c r="B37" s="45"/>
      <c r="C37" s="39"/>
      <c r="D37" s="146" t="s">
        <v>52</v>
      </c>
      <c r="E37" s="144" t="s">
        <v>53</v>
      </c>
      <c r="F37" s="158">
        <f>ROUND((SUM(BE97:BE144)),  2)</f>
        <v>0</v>
      </c>
      <c r="G37" s="39"/>
      <c r="H37" s="39"/>
      <c r="I37" s="159">
        <v>0.20999999999999999</v>
      </c>
      <c r="J37" s="158">
        <f>ROUND(((SUM(BE97:BE144))*I37),  2)</f>
        <v>0</v>
      </c>
      <c r="K37" s="39"/>
      <c r="L37" s="147"/>
      <c r="S37" s="39"/>
      <c r="T37" s="39"/>
      <c r="U37" s="39"/>
      <c r="V37" s="39"/>
      <c r="W37" s="39"/>
      <c r="X37" s="39"/>
      <c r="Y37" s="39"/>
      <c r="Z37" s="39"/>
      <c r="AA37" s="39"/>
      <c r="AB37" s="39"/>
      <c r="AC37" s="39"/>
      <c r="AD37" s="39"/>
      <c r="AE37" s="39"/>
    </row>
    <row r="38" s="2" customFormat="1" ht="14.4" customHeight="1">
      <c r="A38" s="39"/>
      <c r="B38" s="45"/>
      <c r="C38" s="39"/>
      <c r="D38" s="39"/>
      <c r="E38" s="144" t="s">
        <v>54</v>
      </c>
      <c r="F38" s="158">
        <f>ROUND((SUM(BF97:BF144)),  2)</f>
        <v>0</v>
      </c>
      <c r="G38" s="39"/>
      <c r="H38" s="39"/>
      <c r="I38" s="159">
        <v>0.14999999999999999</v>
      </c>
      <c r="J38" s="158">
        <f>ROUND(((SUM(BF97:BF144))*I38),  2)</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55</v>
      </c>
      <c r="F39" s="158">
        <f>ROUND((SUM(BG97:BG144)),  2)</f>
        <v>0</v>
      </c>
      <c r="G39" s="39"/>
      <c r="H39" s="39"/>
      <c r="I39" s="159">
        <v>0.20999999999999999</v>
      </c>
      <c r="J39" s="158">
        <f>0</f>
        <v>0</v>
      </c>
      <c r="K39" s="39"/>
      <c r="L39" s="147"/>
      <c r="S39" s="39"/>
      <c r="T39" s="39"/>
      <c r="U39" s="39"/>
      <c r="V39" s="39"/>
      <c r="W39" s="39"/>
      <c r="X39" s="39"/>
      <c r="Y39" s="39"/>
      <c r="Z39" s="39"/>
      <c r="AA39" s="39"/>
      <c r="AB39" s="39"/>
      <c r="AC39" s="39"/>
      <c r="AD39" s="39"/>
      <c r="AE39" s="39"/>
    </row>
    <row r="40" hidden="1" s="2" customFormat="1" ht="14.4" customHeight="1">
      <c r="A40" s="39"/>
      <c r="B40" s="45"/>
      <c r="C40" s="39"/>
      <c r="D40" s="39"/>
      <c r="E40" s="144" t="s">
        <v>56</v>
      </c>
      <c r="F40" s="158">
        <f>ROUND((SUM(BH97:BH144)),  2)</f>
        <v>0</v>
      </c>
      <c r="G40" s="39"/>
      <c r="H40" s="39"/>
      <c r="I40" s="159">
        <v>0.14999999999999999</v>
      </c>
      <c r="J40" s="158">
        <f>0</f>
        <v>0</v>
      </c>
      <c r="K40" s="39"/>
      <c r="L40" s="147"/>
      <c r="S40" s="39"/>
      <c r="T40" s="39"/>
      <c r="U40" s="39"/>
      <c r="V40" s="39"/>
      <c r="W40" s="39"/>
      <c r="X40" s="39"/>
      <c r="Y40" s="39"/>
      <c r="Z40" s="39"/>
      <c r="AA40" s="39"/>
      <c r="AB40" s="39"/>
      <c r="AC40" s="39"/>
      <c r="AD40" s="39"/>
      <c r="AE40" s="39"/>
    </row>
    <row r="41" hidden="1" s="2" customFormat="1" ht="14.4" customHeight="1">
      <c r="A41" s="39"/>
      <c r="B41" s="45"/>
      <c r="C41" s="39"/>
      <c r="D41" s="39"/>
      <c r="E41" s="144" t="s">
        <v>57</v>
      </c>
      <c r="F41" s="158">
        <f>ROUND((SUM(BI97:BI144)),  2)</f>
        <v>0</v>
      </c>
      <c r="G41" s="39"/>
      <c r="H41" s="39"/>
      <c r="I41" s="159">
        <v>0</v>
      </c>
      <c r="J41" s="158">
        <f>0</f>
        <v>0</v>
      </c>
      <c r="K41" s="39"/>
      <c r="L41" s="147"/>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147"/>
      <c r="S42" s="39"/>
      <c r="T42" s="39"/>
      <c r="U42" s="39"/>
      <c r="V42" s="39"/>
      <c r="W42" s="39"/>
      <c r="X42" s="39"/>
      <c r="Y42" s="39"/>
      <c r="Z42" s="39"/>
      <c r="AA42" s="39"/>
      <c r="AB42" s="39"/>
      <c r="AC42" s="39"/>
      <c r="AD42" s="39"/>
      <c r="AE42" s="39"/>
    </row>
    <row r="43" s="2" customFormat="1" ht="25.44" customHeight="1">
      <c r="A43" s="39"/>
      <c r="B43" s="45"/>
      <c r="C43" s="160"/>
      <c r="D43" s="161" t="s">
        <v>58</v>
      </c>
      <c r="E43" s="162"/>
      <c r="F43" s="162"/>
      <c r="G43" s="163" t="s">
        <v>59</v>
      </c>
      <c r="H43" s="164" t="s">
        <v>60</v>
      </c>
      <c r="I43" s="162"/>
      <c r="J43" s="165">
        <f>SUM(J34:J41)</f>
        <v>0</v>
      </c>
      <c r="K43" s="166"/>
      <c r="L43" s="147"/>
      <c r="S43" s="39"/>
      <c r="T43" s="39"/>
      <c r="U43" s="39"/>
      <c r="V43" s="39"/>
      <c r="W43" s="39"/>
      <c r="X43" s="39"/>
      <c r="Y43" s="39"/>
      <c r="Z43" s="39"/>
      <c r="AA43" s="39"/>
      <c r="AB43" s="39"/>
      <c r="AC43" s="39"/>
      <c r="AD43" s="39"/>
      <c r="AE43" s="39"/>
    </row>
    <row r="44" s="2" customFormat="1" ht="14.4" customHeight="1">
      <c r="A44" s="39"/>
      <c r="B44" s="167"/>
      <c r="C44" s="168"/>
      <c r="D44" s="168"/>
      <c r="E44" s="168"/>
      <c r="F44" s="168"/>
      <c r="G44" s="168"/>
      <c r="H44" s="168"/>
      <c r="I44" s="168"/>
      <c r="J44" s="168"/>
      <c r="K44" s="168"/>
      <c r="L44" s="147"/>
      <c r="S44" s="39"/>
      <c r="T44" s="39"/>
      <c r="U44" s="39"/>
      <c r="V44" s="39"/>
      <c r="W44" s="39"/>
      <c r="X44" s="39"/>
      <c r="Y44" s="39"/>
      <c r="Z44" s="39"/>
      <c r="AA44" s="39"/>
      <c r="AB44" s="39"/>
      <c r="AC44" s="39"/>
      <c r="AD44" s="39"/>
      <c r="AE44" s="39"/>
    </row>
    <row r="48" hidden="1" s="2" customFormat="1" ht="6.96" customHeight="1">
      <c r="A48" s="39"/>
      <c r="B48" s="169"/>
      <c r="C48" s="170"/>
      <c r="D48" s="170"/>
      <c r="E48" s="170"/>
      <c r="F48" s="170"/>
      <c r="G48" s="170"/>
      <c r="H48" s="170"/>
      <c r="I48" s="170"/>
      <c r="J48" s="170"/>
      <c r="K48" s="170"/>
      <c r="L48" s="147"/>
      <c r="S48" s="39"/>
      <c r="T48" s="39"/>
      <c r="U48" s="39"/>
      <c r="V48" s="39"/>
      <c r="W48" s="39"/>
      <c r="X48" s="39"/>
      <c r="Y48" s="39"/>
      <c r="Z48" s="39"/>
      <c r="AA48" s="39"/>
      <c r="AB48" s="39"/>
      <c r="AC48" s="39"/>
      <c r="AD48" s="39"/>
      <c r="AE48" s="39"/>
    </row>
    <row r="49" hidden="1" s="2" customFormat="1" ht="24.96" customHeight="1">
      <c r="A49" s="39"/>
      <c r="B49" s="40"/>
      <c r="C49" s="23" t="s">
        <v>157</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6.96" customHeight="1">
      <c r="A50" s="39"/>
      <c r="B50" s="40"/>
      <c r="C50" s="41"/>
      <c r="D50" s="41"/>
      <c r="E50" s="41"/>
      <c r="F50" s="41"/>
      <c r="G50" s="41"/>
      <c r="H50" s="41"/>
      <c r="I50" s="41"/>
      <c r="J50" s="41"/>
      <c r="K50" s="41"/>
      <c r="L50" s="147"/>
      <c r="S50" s="39"/>
      <c r="T50" s="39"/>
      <c r="U50" s="39"/>
      <c r="V50" s="39"/>
      <c r="W50" s="39"/>
      <c r="X50" s="39"/>
      <c r="Y50" s="39"/>
      <c r="Z50" s="39"/>
      <c r="AA50" s="39"/>
      <c r="AB50" s="39"/>
      <c r="AC50" s="39"/>
      <c r="AD50" s="39"/>
      <c r="AE50" s="39"/>
    </row>
    <row r="51" hidden="1" s="2" customFormat="1" ht="12" customHeight="1">
      <c r="A51" s="39"/>
      <c r="B51" s="40"/>
      <c r="C51" s="32" t="s">
        <v>16</v>
      </c>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6.5" customHeight="1">
      <c r="A52" s="39"/>
      <c r="B52" s="40"/>
      <c r="C52" s="41"/>
      <c r="D52" s="41"/>
      <c r="E52" s="171" t="str">
        <f>E7</f>
        <v>Oprava zabezpečovacího zařízení v žst. Kostelec nad Orlicí</v>
      </c>
      <c r="F52" s="32"/>
      <c r="G52" s="32"/>
      <c r="H52" s="32"/>
      <c r="I52" s="41"/>
      <c r="J52" s="41"/>
      <c r="K52" s="41"/>
      <c r="L52" s="147"/>
      <c r="S52" s="39"/>
      <c r="T52" s="39"/>
      <c r="U52" s="39"/>
      <c r="V52" s="39"/>
      <c r="W52" s="39"/>
      <c r="X52" s="39"/>
      <c r="Y52" s="39"/>
      <c r="Z52" s="39"/>
      <c r="AA52" s="39"/>
      <c r="AB52" s="39"/>
      <c r="AC52" s="39"/>
      <c r="AD52" s="39"/>
      <c r="AE52" s="39"/>
    </row>
    <row r="53" hidden="1" s="1" customFormat="1" ht="12" customHeight="1">
      <c r="B53" s="21"/>
      <c r="C53" s="32" t="s">
        <v>151</v>
      </c>
      <c r="D53" s="22"/>
      <c r="E53" s="22"/>
      <c r="F53" s="22"/>
      <c r="G53" s="22"/>
      <c r="H53" s="22"/>
      <c r="I53" s="22"/>
      <c r="J53" s="22"/>
      <c r="K53" s="22"/>
      <c r="L53" s="20"/>
    </row>
    <row r="54" hidden="1" s="1" customFormat="1" ht="16.5" customHeight="1">
      <c r="B54" s="21"/>
      <c r="C54" s="22"/>
      <c r="D54" s="22"/>
      <c r="E54" s="171" t="s">
        <v>152</v>
      </c>
      <c r="F54" s="22"/>
      <c r="G54" s="22"/>
      <c r="H54" s="22"/>
      <c r="I54" s="22"/>
      <c r="J54" s="22"/>
      <c r="K54" s="22"/>
      <c r="L54" s="20"/>
    </row>
    <row r="55" hidden="1" s="1" customFormat="1" ht="12" customHeight="1">
      <c r="B55" s="21"/>
      <c r="C55" s="32" t="s">
        <v>153</v>
      </c>
      <c r="D55" s="22"/>
      <c r="E55" s="22"/>
      <c r="F55" s="22"/>
      <c r="G55" s="22"/>
      <c r="H55" s="22"/>
      <c r="I55" s="22"/>
      <c r="J55" s="22"/>
      <c r="K55" s="22"/>
      <c r="L55" s="20"/>
    </row>
    <row r="56" hidden="1" s="2" customFormat="1" ht="16.5" customHeight="1">
      <c r="A56" s="39"/>
      <c r="B56" s="40"/>
      <c r="C56" s="41"/>
      <c r="D56" s="41"/>
      <c r="E56" s="172" t="s">
        <v>154</v>
      </c>
      <c r="F56" s="41"/>
      <c r="G56" s="41"/>
      <c r="H56" s="41"/>
      <c r="I56" s="41"/>
      <c r="J56" s="41"/>
      <c r="K56" s="41"/>
      <c r="L56" s="147"/>
      <c r="S56" s="39"/>
      <c r="T56" s="39"/>
      <c r="U56" s="39"/>
      <c r="V56" s="39"/>
      <c r="W56" s="39"/>
      <c r="X56" s="39"/>
      <c r="Y56" s="39"/>
      <c r="Z56" s="39"/>
      <c r="AA56" s="39"/>
      <c r="AB56" s="39"/>
      <c r="AC56" s="39"/>
      <c r="AD56" s="39"/>
      <c r="AE56" s="39"/>
    </row>
    <row r="57" hidden="1" s="2" customFormat="1" ht="12" customHeight="1">
      <c r="A57" s="39"/>
      <c r="B57" s="40"/>
      <c r="C57" s="32" t="s">
        <v>155</v>
      </c>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6.5" customHeight="1">
      <c r="A58" s="39"/>
      <c r="B58" s="40"/>
      <c r="C58" s="41"/>
      <c r="D58" s="41"/>
      <c r="E58" s="70" t="str">
        <f>E13</f>
        <v>031 - PZS v km 61,989 - zemní práce</v>
      </c>
      <c r="F58" s="41"/>
      <c r="G58" s="41"/>
      <c r="H58" s="41"/>
      <c r="I58" s="41"/>
      <c r="J58" s="41"/>
      <c r="K58" s="41"/>
      <c r="L58" s="147"/>
      <c r="S58" s="39"/>
      <c r="T58" s="39"/>
      <c r="U58" s="39"/>
      <c r="V58" s="39"/>
      <c r="W58" s="39"/>
      <c r="X58" s="39"/>
      <c r="Y58" s="39"/>
      <c r="Z58" s="39"/>
      <c r="AA58" s="39"/>
      <c r="AB58" s="39"/>
      <c r="AC58" s="39"/>
      <c r="AD58" s="39"/>
      <c r="AE58" s="39"/>
    </row>
    <row r="59" hidden="1" s="2" customFormat="1" ht="6.96" customHeight="1">
      <c r="A59" s="39"/>
      <c r="B59" s="40"/>
      <c r="C59" s="41"/>
      <c r="D59" s="41"/>
      <c r="E59" s="41"/>
      <c r="F59" s="41"/>
      <c r="G59" s="41"/>
      <c r="H59" s="41"/>
      <c r="I59" s="41"/>
      <c r="J59" s="41"/>
      <c r="K59" s="41"/>
      <c r="L59" s="147"/>
      <c r="S59" s="39"/>
      <c r="T59" s="39"/>
      <c r="U59" s="39"/>
      <c r="V59" s="39"/>
      <c r="W59" s="39"/>
      <c r="X59" s="39"/>
      <c r="Y59" s="39"/>
      <c r="Z59" s="39"/>
      <c r="AA59" s="39"/>
      <c r="AB59" s="39"/>
      <c r="AC59" s="39"/>
      <c r="AD59" s="39"/>
      <c r="AE59" s="39"/>
    </row>
    <row r="60" hidden="1" s="2" customFormat="1" ht="12" customHeight="1">
      <c r="A60" s="39"/>
      <c r="B60" s="40"/>
      <c r="C60" s="32" t="s">
        <v>22</v>
      </c>
      <c r="D60" s="41"/>
      <c r="E60" s="41"/>
      <c r="F60" s="27" t="str">
        <f>F16</f>
        <v>žst. Kostelec nad Orlicí</v>
      </c>
      <c r="G60" s="41"/>
      <c r="H60" s="41"/>
      <c r="I60" s="32" t="s">
        <v>24</v>
      </c>
      <c r="J60" s="73" t="str">
        <f>IF(J16="","",J16)</f>
        <v>27. 1. 2022</v>
      </c>
      <c r="K60" s="41"/>
      <c r="L60" s="147"/>
      <c r="S60" s="39"/>
      <c r="T60" s="39"/>
      <c r="U60" s="39"/>
      <c r="V60" s="39"/>
      <c r="W60" s="39"/>
      <c r="X60" s="39"/>
      <c r="Y60" s="39"/>
      <c r="Z60" s="39"/>
      <c r="AA60" s="39"/>
      <c r="AB60" s="39"/>
      <c r="AC60" s="39"/>
      <c r="AD60" s="39"/>
      <c r="AE60" s="39"/>
    </row>
    <row r="61" hidden="1" s="2" customFormat="1" ht="6.96"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15.15" customHeight="1">
      <c r="A62" s="39"/>
      <c r="B62" s="40"/>
      <c r="C62" s="32" t="s">
        <v>30</v>
      </c>
      <c r="D62" s="41"/>
      <c r="E62" s="41"/>
      <c r="F62" s="27" t="str">
        <f>E19</f>
        <v>Správa železnic, s.o.</v>
      </c>
      <c r="G62" s="41"/>
      <c r="H62" s="41"/>
      <c r="I62" s="32" t="s">
        <v>38</v>
      </c>
      <c r="J62" s="37" t="str">
        <f>E25</f>
        <v>Signal Projekt,s.r.o.</v>
      </c>
      <c r="K62" s="41"/>
      <c r="L62" s="147"/>
      <c r="S62" s="39"/>
      <c r="T62" s="39"/>
      <c r="U62" s="39"/>
      <c r="V62" s="39"/>
      <c r="W62" s="39"/>
      <c r="X62" s="39"/>
      <c r="Y62" s="39"/>
      <c r="Z62" s="39"/>
      <c r="AA62" s="39"/>
      <c r="AB62" s="39"/>
      <c r="AC62" s="39"/>
      <c r="AD62" s="39"/>
      <c r="AE62" s="39"/>
    </row>
    <row r="63" hidden="1" s="2" customFormat="1" ht="15.15" customHeight="1">
      <c r="A63" s="39"/>
      <c r="B63" s="40"/>
      <c r="C63" s="32" t="s">
        <v>36</v>
      </c>
      <c r="D63" s="41"/>
      <c r="E63" s="41"/>
      <c r="F63" s="27" t="str">
        <f>IF(E22="","",E22)</f>
        <v>Vyplň údaj</v>
      </c>
      <c r="G63" s="41"/>
      <c r="H63" s="41"/>
      <c r="I63" s="32" t="s">
        <v>43</v>
      </c>
      <c r="J63" s="37" t="str">
        <f>E28</f>
        <v>Pavel Pospíšil, Dis.</v>
      </c>
      <c r="K63" s="41"/>
      <c r="L63" s="147"/>
      <c r="S63" s="39"/>
      <c r="T63" s="39"/>
      <c r="U63" s="39"/>
      <c r="V63" s="39"/>
      <c r="W63" s="39"/>
      <c r="X63" s="39"/>
      <c r="Y63" s="39"/>
      <c r="Z63" s="39"/>
      <c r="AA63" s="39"/>
      <c r="AB63" s="39"/>
      <c r="AC63" s="39"/>
      <c r="AD63" s="39"/>
      <c r="AE63" s="39"/>
    </row>
    <row r="64" hidden="1" s="2" customFormat="1" ht="10.32" customHeight="1">
      <c r="A64" s="39"/>
      <c r="B64" s="40"/>
      <c r="C64" s="41"/>
      <c r="D64" s="41"/>
      <c r="E64" s="41"/>
      <c r="F64" s="41"/>
      <c r="G64" s="41"/>
      <c r="H64" s="41"/>
      <c r="I64" s="41"/>
      <c r="J64" s="41"/>
      <c r="K64" s="41"/>
      <c r="L64" s="147"/>
      <c r="S64" s="39"/>
      <c r="T64" s="39"/>
      <c r="U64" s="39"/>
      <c r="V64" s="39"/>
      <c r="W64" s="39"/>
      <c r="X64" s="39"/>
      <c r="Y64" s="39"/>
      <c r="Z64" s="39"/>
      <c r="AA64" s="39"/>
      <c r="AB64" s="39"/>
      <c r="AC64" s="39"/>
      <c r="AD64" s="39"/>
      <c r="AE64" s="39"/>
    </row>
    <row r="65" hidden="1" s="2" customFormat="1" ht="29.28" customHeight="1">
      <c r="A65" s="39"/>
      <c r="B65" s="40"/>
      <c r="C65" s="173" t="s">
        <v>158</v>
      </c>
      <c r="D65" s="174"/>
      <c r="E65" s="174"/>
      <c r="F65" s="174"/>
      <c r="G65" s="174"/>
      <c r="H65" s="174"/>
      <c r="I65" s="174"/>
      <c r="J65" s="175" t="s">
        <v>159</v>
      </c>
      <c r="K65" s="174"/>
      <c r="L65" s="147"/>
      <c r="S65" s="39"/>
      <c r="T65" s="39"/>
      <c r="U65" s="39"/>
      <c r="V65" s="39"/>
      <c r="W65" s="39"/>
      <c r="X65" s="39"/>
      <c r="Y65" s="39"/>
      <c r="Z65" s="39"/>
      <c r="AA65" s="39"/>
      <c r="AB65" s="39"/>
      <c r="AC65" s="39"/>
      <c r="AD65" s="39"/>
      <c r="AE65" s="39"/>
    </row>
    <row r="66" hidden="1" s="2" customFormat="1" ht="10.32" customHeight="1">
      <c r="A66" s="39"/>
      <c r="B66" s="40"/>
      <c r="C66" s="41"/>
      <c r="D66" s="41"/>
      <c r="E66" s="41"/>
      <c r="F66" s="41"/>
      <c r="G66" s="41"/>
      <c r="H66" s="41"/>
      <c r="I66" s="41"/>
      <c r="J66" s="41"/>
      <c r="K66" s="41"/>
      <c r="L66" s="147"/>
      <c r="S66" s="39"/>
      <c r="T66" s="39"/>
      <c r="U66" s="39"/>
      <c r="V66" s="39"/>
      <c r="W66" s="39"/>
      <c r="X66" s="39"/>
      <c r="Y66" s="39"/>
      <c r="Z66" s="39"/>
      <c r="AA66" s="39"/>
      <c r="AB66" s="39"/>
      <c r="AC66" s="39"/>
      <c r="AD66" s="39"/>
      <c r="AE66" s="39"/>
    </row>
    <row r="67" hidden="1" s="2" customFormat="1" ht="22.8" customHeight="1">
      <c r="A67" s="39"/>
      <c r="B67" s="40"/>
      <c r="C67" s="176" t="s">
        <v>80</v>
      </c>
      <c r="D67" s="41"/>
      <c r="E67" s="41"/>
      <c r="F67" s="41"/>
      <c r="G67" s="41"/>
      <c r="H67" s="41"/>
      <c r="I67" s="41"/>
      <c r="J67" s="103">
        <f>J97</f>
        <v>0</v>
      </c>
      <c r="K67" s="41"/>
      <c r="L67" s="147"/>
      <c r="S67" s="39"/>
      <c r="T67" s="39"/>
      <c r="U67" s="39"/>
      <c r="V67" s="39"/>
      <c r="W67" s="39"/>
      <c r="X67" s="39"/>
      <c r="Y67" s="39"/>
      <c r="Z67" s="39"/>
      <c r="AA67" s="39"/>
      <c r="AB67" s="39"/>
      <c r="AC67" s="39"/>
      <c r="AD67" s="39"/>
      <c r="AE67" s="39"/>
      <c r="AU67" s="17" t="s">
        <v>160</v>
      </c>
    </row>
    <row r="68" hidden="1" s="9" customFormat="1" ht="24.96" customHeight="1">
      <c r="A68" s="9"/>
      <c r="B68" s="177"/>
      <c r="C68" s="178"/>
      <c r="D68" s="179" t="s">
        <v>1243</v>
      </c>
      <c r="E68" s="180"/>
      <c r="F68" s="180"/>
      <c r="G68" s="180"/>
      <c r="H68" s="180"/>
      <c r="I68" s="180"/>
      <c r="J68" s="181">
        <f>J98</f>
        <v>0</v>
      </c>
      <c r="K68" s="178"/>
      <c r="L68" s="182"/>
      <c r="S68" s="9"/>
      <c r="T68" s="9"/>
      <c r="U68" s="9"/>
      <c r="V68" s="9"/>
      <c r="W68" s="9"/>
      <c r="X68" s="9"/>
      <c r="Y68" s="9"/>
      <c r="Z68" s="9"/>
      <c r="AA68" s="9"/>
      <c r="AB68" s="9"/>
      <c r="AC68" s="9"/>
      <c r="AD68" s="9"/>
      <c r="AE68" s="9"/>
    </row>
    <row r="69" hidden="1" s="9" customFormat="1" ht="24.96" customHeight="1">
      <c r="A69" s="9"/>
      <c r="B69" s="177"/>
      <c r="C69" s="178"/>
      <c r="D69" s="179" t="s">
        <v>1244</v>
      </c>
      <c r="E69" s="180"/>
      <c r="F69" s="180"/>
      <c r="G69" s="180"/>
      <c r="H69" s="180"/>
      <c r="I69" s="180"/>
      <c r="J69" s="181">
        <f>J107</f>
        <v>0</v>
      </c>
      <c r="K69" s="178"/>
      <c r="L69" s="182"/>
      <c r="S69" s="9"/>
      <c r="T69" s="9"/>
      <c r="U69" s="9"/>
      <c r="V69" s="9"/>
      <c r="W69" s="9"/>
      <c r="X69" s="9"/>
      <c r="Y69" s="9"/>
      <c r="Z69" s="9"/>
      <c r="AA69" s="9"/>
      <c r="AB69" s="9"/>
      <c r="AC69" s="9"/>
      <c r="AD69" s="9"/>
      <c r="AE69" s="9"/>
    </row>
    <row r="70" hidden="1" s="9" customFormat="1" ht="24.96" customHeight="1">
      <c r="A70" s="9"/>
      <c r="B70" s="177"/>
      <c r="C70" s="178"/>
      <c r="D70" s="179" t="s">
        <v>1245</v>
      </c>
      <c r="E70" s="180"/>
      <c r="F70" s="180"/>
      <c r="G70" s="180"/>
      <c r="H70" s="180"/>
      <c r="I70" s="180"/>
      <c r="J70" s="181">
        <f>J112</f>
        <v>0</v>
      </c>
      <c r="K70" s="178"/>
      <c r="L70" s="182"/>
      <c r="S70" s="9"/>
      <c r="T70" s="9"/>
      <c r="U70" s="9"/>
      <c r="V70" s="9"/>
      <c r="W70" s="9"/>
      <c r="X70" s="9"/>
      <c r="Y70" s="9"/>
      <c r="Z70" s="9"/>
      <c r="AA70" s="9"/>
      <c r="AB70" s="9"/>
      <c r="AC70" s="9"/>
      <c r="AD70" s="9"/>
      <c r="AE70" s="9"/>
    </row>
    <row r="71" hidden="1" s="9" customFormat="1" ht="24.96" customHeight="1">
      <c r="A71" s="9"/>
      <c r="B71" s="177"/>
      <c r="C71" s="178"/>
      <c r="D71" s="179" t="s">
        <v>1246</v>
      </c>
      <c r="E71" s="180"/>
      <c r="F71" s="180"/>
      <c r="G71" s="180"/>
      <c r="H71" s="180"/>
      <c r="I71" s="180"/>
      <c r="J71" s="181">
        <f>J123</f>
        <v>0</v>
      </c>
      <c r="K71" s="178"/>
      <c r="L71" s="182"/>
      <c r="S71" s="9"/>
      <c r="T71" s="9"/>
      <c r="U71" s="9"/>
      <c r="V71" s="9"/>
      <c r="W71" s="9"/>
      <c r="X71" s="9"/>
      <c r="Y71" s="9"/>
      <c r="Z71" s="9"/>
      <c r="AA71" s="9"/>
      <c r="AB71" s="9"/>
      <c r="AC71" s="9"/>
      <c r="AD71" s="9"/>
      <c r="AE71" s="9"/>
    </row>
    <row r="72" hidden="1" s="9" customFormat="1" ht="24.96" customHeight="1">
      <c r="A72" s="9"/>
      <c r="B72" s="177"/>
      <c r="C72" s="178"/>
      <c r="D72" s="179" t="s">
        <v>1247</v>
      </c>
      <c r="E72" s="180"/>
      <c r="F72" s="180"/>
      <c r="G72" s="180"/>
      <c r="H72" s="180"/>
      <c r="I72" s="180"/>
      <c r="J72" s="181">
        <f>J126</f>
        <v>0</v>
      </c>
      <c r="K72" s="178"/>
      <c r="L72" s="182"/>
      <c r="S72" s="9"/>
      <c r="T72" s="9"/>
      <c r="U72" s="9"/>
      <c r="V72" s="9"/>
      <c r="W72" s="9"/>
      <c r="X72" s="9"/>
      <c r="Y72" s="9"/>
      <c r="Z72" s="9"/>
      <c r="AA72" s="9"/>
      <c r="AB72" s="9"/>
      <c r="AC72" s="9"/>
      <c r="AD72" s="9"/>
      <c r="AE72" s="9"/>
    </row>
    <row r="73" hidden="1" s="9" customFormat="1" ht="24.96" customHeight="1">
      <c r="A73" s="9"/>
      <c r="B73" s="177"/>
      <c r="C73" s="178"/>
      <c r="D73" s="179" t="s">
        <v>1248</v>
      </c>
      <c r="E73" s="180"/>
      <c r="F73" s="180"/>
      <c r="G73" s="180"/>
      <c r="H73" s="180"/>
      <c r="I73" s="180"/>
      <c r="J73" s="181">
        <f>J131</f>
        <v>0</v>
      </c>
      <c r="K73" s="178"/>
      <c r="L73" s="182"/>
      <c r="S73" s="9"/>
      <c r="T73" s="9"/>
      <c r="U73" s="9"/>
      <c r="V73" s="9"/>
      <c r="W73" s="9"/>
      <c r="X73" s="9"/>
      <c r="Y73" s="9"/>
      <c r="Z73" s="9"/>
      <c r="AA73" s="9"/>
      <c r="AB73" s="9"/>
      <c r="AC73" s="9"/>
      <c r="AD73" s="9"/>
      <c r="AE73" s="9"/>
    </row>
    <row r="74" hidden="1" s="2" customFormat="1" ht="21.84"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hidden="1" s="2" customFormat="1" ht="6.96" customHeight="1">
      <c r="A75" s="39"/>
      <c r="B75" s="60"/>
      <c r="C75" s="61"/>
      <c r="D75" s="61"/>
      <c r="E75" s="61"/>
      <c r="F75" s="61"/>
      <c r="G75" s="61"/>
      <c r="H75" s="61"/>
      <c r="I75" s="61"/>
      <c r="J75" s="61"/>
      <c r="K75" s="61"/>
      <c r="L75" s="147"/>
      <c r="S75" s="39"/>
      <c r="T75" s="39"/>
      <c r="U75" s="39"/>
      <c r="V75" s="39"/>
      <c r="W75" s="39"/>
      <c r="X75" s="39"/>
      <c r="Y75" s="39"/>
      <c r="Z75" s="39"/>
      <c r="AA75" s="39"/>
      <c r="AB75" s="39"/>
      <c r="AC75" s="39"/>
      <c r="AD75" s="39"/>
      <c r="AE75" s="39"/>
    </row>
    <row r="76" hidden="1"/>
    <row r="77" hidden="1"/>
    <row r="78" hidden="1"/>
    <row r="79" s="2" customFormat="1" ht="6.96" customHeight="1">
      <c r="A79" s="39"/>
      <c r="B79" s="62"/>
      <c r="C79" s="63"/>
      <c r="D79" s="63"/>
      <c r="E79" s="63"/>
      <c r="F79" s="63"/>
      <c r="G79" s="63"/>
      <c r="H79" s="63"/>
      <c r="I79" s="63"/>
      <c r="J79" s="63"/>
      <c r="K79" s="63"/>
      <c r="L79" s="147"/>
      <c r="S79" s="39"/>
      <c r="T79" s="39"/>
      <c r="U79" s="39"/>
      <c r="V79" s="39"/>
      <c r="W79" s="39"/>
      <c r="X79" s="39"/>
      <c r="Y79" s="39"/>
      <c r="Z79" s="39"/>
      <c r="AA79" s="39"/>
      <c r="AB79" s="39"/>
      <c r="AC79" s="39"/>
      <c r="AD79" s="39"/>
      <c r="AE79" s="39"/>
    </row>
    <row r="80" s="2" customFormat="1" ht="24.96" customHeight="1">
      <c r="A80" s="39"/>
      <c r="B80" s="40"/>
      <c r="C80" s="23" t="s">
        <v>177</v>
      </c>
      <c r="D80" s="41"/>
      <c r="E80" s="41"/>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16</v>
      </c>
      <c r="D82" s="41"/>
      <c r="E82" s="41"/>
      <c r="F82" s="41"/>
      <c r="G82" s="41"/>
      <c r="H82" s="41"/>
      <c r="I82" s="41"/>
      <c r="J82" s="41"/>
      <c r="K82" s="41"/>
      <c r="L82" s="147"/>
      <c r="S82" s="39"/>
      <c r="T82" s="39"/>
      <c r="U82" s="39"/>
      <c r="V82" s="39"/>
      <c r="W82" s="39"/>
      <c r="X82" s="39"/>
      <c r="Y82" s="39"/>
      <c r="Z82" s="39"/>
      <c r="AA82" s="39"/>
      <c r="AB82" s="39"/>
      <c r="AC82" s="39"/>
      <c r="AD82" s="39"/>
      <c r="AE82" s="39"/>
    </row>
    <row r="83" s="2" customFormat="1" ht="16.5" customHeight="1">
      <c r="A83" s="39"/>
      <c r="B83" s="40"/>
      <c r="C83" s="41"/>
      <c r="D83" s="41"/>
      <c r="E83" s="171" t="str">
        <f>E7</f>
        <v>Oprava zabezpečovacího zařízení v žst. Kostelec nad Orlicí</v>
      </c>
      <c r="F83" s="32"/>
      <c r="G83" s="32"/>
      <c r="H83" s="32"/>
      <c r="I83" s="41"/>
      <c r="J83" s="41"/>
      <c r="K83" s="41"/>
      <c r="L83" s="147"/>
      <c r="S83" s="39"/>
      <c r="T83" s="39"/>
      <c r="U83" s="39"/>
      <c r="V83" s="39"/>
      <c r="W83" s="39"/>
      <c r="X83" s="39"/>
      <c r="Y83" s="39"/>
      <c r="Z83" s="39"/>
      <c r="AA83" s="39"/>
      <c r="AB83" s="39"/>
      <c r="AC83" s="39"/>
      <c r="AD83" s="39"/>
      <c r="AE83" s="39"/>
    </row>
    <row r="84" s="1" customFormat="1" ht="12" customHeight="1">
      <c r="B84" s="21"/>
      <c r="C84" s="32" t="s">
        <v>151</v>
      </c>
      <c r="D84" s="22"/>
      <c r="E84" s="22"/>
      <c r="F84" s="22"/>
      <c r="G84" s="22"/>
      <c r="H84" s="22"/>
      <c r="I84" s="22"/>
      <c r="J84" s="22"/>
      <c r="K84" s="22"/>
      <c r="L84" s="20"/>
    </row>
    <row r="85" s="1" customFormat="1" ht="16.5" customHeight="1">
      <c r="B85" s="21"/>
      <c r="C85" s="22"/>
      <c r="D85" s="22"/>
      <c r="E85" s="171" t="s">
        <v>152</v>
      </c>
      <c r="F85" s="22"/>
      <c r="G85" s="22"/>
      <c r="H85" s="22"/>
      <c r="I85" s="22"/>
      <c r="J85" s="22"/>
      <c r="K85" s="22"/>
      <c r="L85" s="20"/>
    </row>
    <row r="86" s="1" customFormat="1" ht="12" customHeight="1">
      <c r="B86" s="21"/>
      <c r="C86" s="32" t="s">
        <v>153</v>
      </c>
      <c r="D86" s="22"/>
      <c r="E86" s="22"/>
      <c r="F86" s="22"/>
      <c r="G86" s="22"/>
      <c r="H86" s="22"/>
      <c r="I86" s="22"/>
      <c r="J86" s="22"/>
      <c r="K86" s="22"/>
      <c r="L86" s="20"/>
    </row>
    <row r="87" s="2" customFormat="1" ht="16.5" customHeight="1">
      <c r="A87" s="39"/>
      <c r="B87" s="40"/>
      <c r="C87" s="41"/>
      <c r="D87" s="41"/>
      <c r="E87" s="172" t="s">
        <v>154</v>
      </c>
      <c r="F87" s="41"/>
      <c r="G87" s="41"/>
      <c r="H87" s="41"/>
      <c r="I87" s="41"/>
      <c r="J87" s="41"/>
      <c r="K87" s="41"/>
      <c r="L87" s="147"/>
      <c r="S87" s="39"/>
      <c r="T87" s="39"/>
      <c r="U87" s="39"/>
      <c r="V87" s="39"/>
      <c r="W87" s="39"/>
      <c r="X87" s="39"/>
      <c r="Y87" s="39"/>
      <c r="Z87" s="39"/>
      <c r="AA87" s="39"/>
      <c r="AB87" s="39"/>
      <c r="AC87" s="39"/>
      <c r="AD87" s="39"/>
      <c r="AE87" s="39"/>
    </row>
    <row r="88" s="2" customFormat="1" ht="12" customHeight="1">
      <c r="A88" s="39"/>
      <c r="B88" s="40"/>
      <c r="C88" s="32" t="s">
        <v>155</v>
      </c>
      <c r="D88" s="41"/>
      <c r="E88" s="41"/>
      <c r="F88" s="41"/>
      <c r="G88" s="41"/>
      <c r="H88" s="41"/>
      <c r="I88" s="41"/>
      <c r="J88" s="41"/>
      <c r="K88" s="41"/>
      <c r="L88" s="147"/>
      <c r="S88" s="39"/>
      <c r="T88" s="39"/>
      <c r="U88" s="39"/>
      <c r="V88" s="39"/>
      <c r="W88" s="39"/>
      <c r="X88" s="39"/>
      <c r="Y88" s="39"/>
      <c r="Z88" s="39"/>
      <c r="AA88" s="39"/>
      <c r="AB88" s="39"/>
      <c r="AC88" s="39"/>
      <c r="AD88" s="39"/>
      <c r="AE88" s="39"/>
    </row>
    <row r="89" s="2" customFormat="1" ht="16.5" customHeight="1">
      <c r="A89" s="39"/>
      <c r="B89" s="40"/>
      <c r="C89" s="41"/>
      <c r="D89" s="41"/>
      <c r="E89" s="70" t="str">
        <f>E13</f>
        <v>031 - PZS v km 61,989 - zemní práce</v>
      </c>
      <c r="F89" s="41"/>
      <c r="G89" s="41"/>
      <c r="H89" s="41"/>
      <c r="I89" s="41"/>
      <c r="J89" s="41"/>
      <c r="K89" s="41"/>
      <c r="L89" s="147"/>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7"/>
      <c r="S90" s="39"/>
      <c r="T90" s="39"/>
      <c r="U90" s="39"/>
      <c r="V90" s="39"/>
      <c r="W90" s="39"/>
      <c r="X90" s="39"/>
      <c r="Y90" s="39"/>
      <c r="Z90" s="39"/>
      <c r="AA90" s="39"/>
      <c r="AB90" s="39"/>
      <c r="AC90" s="39"/>
      <c r="AD90" s="39"/>
      <c r="AE90" s="39"/>
    </row>
    <row r="91" s="2" customFormat="1" ht="12" customHeight="1">
      <c r="A91" s="39"/>
      <c r="B91" s="40"/>
      <c r="C91" s="32" t="s">
        <v>22</v>
      </c>
      <c r="D91" s="41"/>
      <c r="E91" s="41"/>
      <c r="F91" s="27" t="str">
        <f>F16</f>
        <v>žst. Kostelec nad Orlicí</v>
      </c>
      <c r="G91" s="41"/>
      <c r="H91" s="41"/>
      <c r="I91" s="32" t="s">
        <v>24</v>
      </c>
      <c r="J91" s="73" t="str">
        <f>IF(J16="","",J16)</f>
        <v>27. 1. 2022</v>
      </c>
      <c r="K91" s="41"/>
      <c r="L91" s="147"/>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47"/>
      <c r="S92" s="39"/>
      <c r="T92" s="39"/>
      <c r="U92" s="39"/>
      <c r="V92" s="39"/>
      <c r="W92" s="39"/>
      <c r="X92" s="39"/>
      <c r="Y92" s="39"/>
      <c r="Z92" s="39"/>
      <c r="AA92" s="39"/>
      <c r="AB92" s="39"/>
      <c r="AC92" s="39"/>
      <c r="AD92" s="39"/>
      <c r="AE92" s="39"/>
    </row>
    <row r="93" s="2" customFormat="1" ht="15.15" customHeight="1">
      <c r="A93" s="39"/>
      <c r="B93" s="40"/>
      <c r="C93" s="32" t="s">
        <v>30</v>
      </c>
      <c r="D93" s="41"/>
      <c r="E93" s="41"/>
      <c r="F93" s="27" t="str">
        <f>E19</f>
        <v>Správa železnic, s.o.</v>
      </c>
      <c r="G93" s="41"/>
      <c r="H93" s="41"/>
      <c r="I93" s="32" t="s">
        <v>38</v>
      </c>
      <c r="J93" s="37" t="str">
        <f>E25</f>
        <v>Signal Projekt,s.r.o.</v>
      </c>
      <c r="K93" s="41"/>
      <c r="L93" s="147"/>
      <c r="S93" s="39"/>
      <c r="T93" s="39"/>
      <c r="U93" s="39"/>
      <c r="V93" s="39"/>
      <c r="W93" s="39"/>
      <c r="X93" s="39"/>
      <c r="Y93" s="39"/>
      <c r="Z93" s="39"/>
      <c r="AA93" s="39"/>
      <c r="AB93" s="39"/>
      <c r="AC93" s="39"/>
      <c r="AD93" s="39"/>
      <c r="AE93" s="39"/>
    </row>
    <row r="94" s="2" customFormat="1" ht="15.15" customHeight="1">
      <c r="A94" s="39"/>
      <c r="B94" s="40"/>
      <c r="C94" s="32" t="s">
        <v>36</v>
      </c>
      <c r="D94" s="41"/>
      <c r="E94" s="41"/>
      <c r="F94" s="27" t="str">
        <f>IF(E22="","",E22)</f>
        <v>Vyplň údaj</v>
      </c>
      <c r="G94" s="41"/>
      <c r="H94" s="41"/>
      <c r="I94" s="32" t="s">
        <v>43</v>
      </c>
      <c r="J94" s="37" t="str">
        <f>E28</f>
        <v>Pavel Pospíšil, Dis.</v>
      </c>
      <c r="K94" s="41"/>
      <c r="L94" s="147"/>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47"/>
      <c r="S95" s="39"/>
      <c r="T95" s="39"/>
      <c r="U95" s="39"/>
      <c r="V95" s="39"/>
      <c r="W95" s="39"/>
      <c r="X95" s="39"/>
      <c r="Y95" s="39"/>
      <c r="Z95" s="39"/>
      <c r="AA95" s="39"/>
      <c r="AB95" s="39"/>
      <c r="AC95" s="39"/>
      <c r="AD95" s="39"/>
      <c r="AE95" s="39"/>
    </row>
    <row r="96" s="11" customFormat="1" ht="29.28" customHeight="1">
      <c r="A96" s="188"/>
      <c r="B96" s="189"/>
      <c r="C96" s="190" t="s">
        <v>178</v>
      </c>
      <c r="D96" s="191" t="s">
        <v>67</v>
      </c>
      <c r="E96" s="191" t="s">
        <v>63</v>
      </c>
      <c r="F96" s="191" t="s">
        <v>64</v>
      </c>
      <c r="G96" s="191" t="s">
        <v>179</v>
      </c>
      <c r="H96" s="191" t="s">
        <v>180</v>
      </c>
      <c r="I96" s="191" t="s">
        <v>181</v>
      </c>
      <c r="J96" s="191" t="s">
        <v>159</v>
      </c>
      <c r="K96" s="192" t="s">
        <v>182</v>
      </c>
      <c r="L96" s="193"/>
      <c r="M96" s="93" t="s">
        <v>44</v>
      </c>
      <c r="N96" s="94" t="s">
        <v>52</v>
      </c>
      <c r="O96" s="94" t="s">
        <v>183</v>
      </c>
      <c r="P96" s="94" t="s">
        <v>184</v>
      </c>
      <c r="Q96" s="94" t="s">
        <v>185</v>
      </c>
      <c r="R96" s="94" t="s">
        <v>186</v>
      </c>
      <c r="S96" s="94" t="s">
        <v>187</v>
      </c>
      <c r="T96" s="95" t="s">
        <v>188</v>
      </c>
      <c r="U96" s="188"/>
      <c r="V96" s="188"/>
      <c r="W96" s="188"/>
      <c r="X96" s="188"/>
      <c r="Y96" s="188"/>
      <c r="Z96" s="188"/>
      <c r="AA96" s="188"/>
      <c r="AB96" s="188"/>
      <c r="AC96" s="188"/>
      <c r="AD96" s="188"/>
      <c r="AE96" s="188"/>
    </row>
    <row r="97" s="2" customFormat="1" ht="22.8" customHeight="1">
      <c r="A97" s="39"/>
      <c r="B97" s="40"/>
      <c r="C97" s="100" t="s">
        <v>189</v>
      </c>
      <c r="D97" s="41"/>
      <c r="E97" s="41"/>
      <c r="F97" s="41"/>
      <c r="G97" s="41"/>
      <c r="H97" s="41"/>
      <c r="I97" s="41"/>
      <c r="J97" s="194">
        <f>BK97</f>
        <v>0</v>
      </c>
      <c r="K97" s="41"/>
      <c r="L97" s="45"/>
      <c r="M97" s="96"/>
      <c r="N97" s="195"/>
      <c r="O97" s="97"/>
      <c r="P97" s="196">
        <f>P98+P107+P112+P123+P126+P131</f>
        <v>0</v>
      </c>
      <c r="Q97" s="97"/>
      <c r="R97" s="196">
        <f>R98+R107+R112+R123+R126+R131</f>
        <v>6.295418530000001</v>
      </c>
      <c r="S97" s="97"/>
      <c r="T97" s="197">
        <f>T98+T107+T112+T123+T126+T131</f>
        <v>0</v>
      </c>
      <c r="U97" s="39"/>
      <c r="V97" s="39"/>
      <c r="W97" s="39"/>
      <c r="X97" s="39"/>
      <c r="Y97" s="39"/>
      <c r="Z97" s="39"/>
      <c r="AA97" s="39"/>
      <c r="AB97" s="39"/>
      <c r="AC97" s="39"/>
      <c r="AD97" s="39"/>
      <c r="AE97" s="39"/>
      <c r="AT97" s="17" t="s">
        <v>81</v>
      </c>
      <c r="AU97" s="17" t="s">
        <v>160</v>
      </c>
      <c r="BK97" s="198">
        <f>BK98+BK107+BK112+BK123+BK126+BK131</f>
        <v>0</v>
      </c>
    </row>
    <row r="98" s="12" customFormat="1" ht="25.92" customHeight="1">
      <c r="A98" s="12"/>
      <c r="B98" s="199"/>
      <c r="C98" s="200"/>
      <c r="D98" s="201" t="s">
        <v>81</v>
      </c>
      <c r="E98" s="202" t="s">
        <v>89</v>
      </c>
      <c r="F98" s="202" t="s">
        <v>102</v>
      </c>
      <c r="G98" s="200"/>
      <c r="H98" s="200"/>
      <c r="I98" s="203"/>
      <c r="J98" s="204">
        <f>BK98</f>
        <v>0</v>
      </c>
      <c r="K98" s="200"/>
      <c r="L98" s="205"/>
      <c r="M98" s="206"/>
      <c r="N98" s="207"/>
      <c r="O98" s="207"/>
      <c r="P98" s="208">
        <f>SUM(P99:P106)</f>
        <v>0</v>
      </c>
      <c r="Q98" s="207"/>
      <c r="R98" s="208">
        <f>SUM(R99:R106)</f>
        <v>0.00018800000000000002</v>
      </c>
      <c r="S98" s="207"/>
      <c r="T98" s="209">
        <f>SUM(T99:T106)</f>
        <v>0</v>
      </c>
      <c r="U98" s="12"/>
      <c r="V98" s="12"/>
      <c r="W98" s="12"/>
      <c r="X98" s="12"/>
      <c r="Y98" s="12"/>
      <c r="Z98" s="12"/>
      <c r="AA98" s="12"/>
      <c r="AB98" s="12"/>
      <c r="AC98" s="12"/>
      <c r="AD98" s="12"/>
      <c r="AE98" s="12"/>
      <c r="AR98" s="210" t="s">
        <v>89</v>
      </c>
      <c r="AT98" s="211" t="s">
        <v>81</v>
      </c>
      <c r="AU98" s="211" t="s">
        <v>82</v>
      </c>
      <c r="AY98" s="210" t="s">
        <v>192</v>
      </c>
      <c r="BK98" s="212">
        <f>SUM(BK99:BK106)</f>
        <v>0</v>
      </c>
    </row>
    <row r="99" s="2" customFormat="1" ht="24.15" customHeight="1">
      <c r="A99" s="39"/>
      <c r="B99" s="40"/>
      <c r="C99" s="215" t="s">
        <v>89</v>
      </c>
      <c r="D99" s="215" t="s">
        <v>195</v>
      </c>
      <c r="E99" s="216" t="s">
        <v>1249</v>
      </c>
      <c r="F99" s="217" t="s">
        <v>1250</v>
      </c>
      <c r="G99" s="218" t="s">
        <v>1251</v>
      </c>
      <c r="H99" s="219">
        <v>18.904</v>
      </c>
      <c r="I99" s="220"/>
      <c r="J99" s="221">
        <f>ROUND(I99*H99,2)</f>
        <v>0</v>
      </c>
      <c r="K99" s="217" t="s">
        <v>1086</v>
      </c>
      <c r="L99" s="45"/>
      <c r="M99" s="222" t="s">
        <v>44</v>
      </c>
      <c r="N99" s="223"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200</v>
      </c>
      <c r="AT99" s="226" t="s">
        <v>195</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200</v>
      </c>
      <c r="BM99" s="226" t="s">
        <v>1252</v>
      </c>
    </row>
    <row r="100" s="2" customFormat="1">
      <c r="A100" s="39"/>
      <c r="B100" s="40"/>
      <c r="C100" s="41"/>
      <c r="D100" s="248" t="s">
        <v>1088</v>
      </c>
      <c r="E100" s="41"/>
      <c r="F100" s="249" t="s">
        <v>1253</v>
      </c>
      <c r="G100" s="41"/>
      <c r="H100" s="41"/>
      <c r="I100" s="240"/>
      <c r="J100" s="41"/>
      <c r="K100" s="41"/>
      <c r="L100" s="45"/>
      <c r="M100" s="241"/>
      <c r="N100" s="242"/>
      <c r="O100" s="85"/>
      <c r="P100" s="85"/>
      <c r="Q100" s="85"/>
      <c r="R100" s="85"/>
      <c r="S100" s="85"/>
      <c r="T100" s="86"/>
      <c r="U100" s="39"/>
      <c r="V100" s="39"/>
      <c r="W100" s="39"/>
      <c r="X100" s="39"/>
      <c r="Y100" s="39"/>
      <c r="Z100" s="39"/>
      <c r="AA100" s="39"/>
      <c r="AB100" s="39"/>
      <c r="AC100" s="39"/>
      <c r="AD100" s="39"/>
      <c r="AE100" s="39"/>
      <c r="AT100" s="17" t="s">
        <v>1088</v>
      </c>
      <c r="AU100" s="17" t="s">
        <v>89</v>
      </c>
    </row>
    <row r="101" s="2" customFormat="1" ht="24.15" customHeight="1">
      <c r="A101" s="39"/>
      <c r="B101" s="40"/>
      <c r="C101" s="215" t="s">
        <v>91</v>
      </c>
      <c r="D101" s="215" t="s">
        <v>195</v>
      </c>
      <c r="E101" s="216" t="s">
        <v>1254</v>
      </c>
      <c r="F101" s="217" t="s">
        <v>1255</v>
      </c>
      <c r="G101" s="218" t="s">
        <v>1095</v>
      </c>
      <c r="H101" s="219">
        <v>3.6160000000000001</v>
      </c>
      <c r="I101" s="220"/>
      <c r="J101" s="221">
        <f>ROUND(I101*H101,2)</f>
        <v>0</v>
      </c>
      <c r="K101" s="217" t="s">
        <v>1086</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200</v>
      </c>
      <c r="AT101" s="226" t="s">
        <v>195</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200</v>
      </c>
      <c r="BM101" s="226" t="s">
        <v>1256</v>
      </c>
    </row>
    <row r="102" s="2" customFormat="1">
      <c r="A102" s="39"/>
      <c r="B102" s="40"/>
      <c r="C102" s="41"/>
      <c r="D102" s="248" t="s">
        <v>1088</v>
      </c>
      <c r="E102" s="41"/>
      <c r="F102" s="249" t="s">
        <v>1257</v>
      </c>
      <c r="G102" s="41"/>
      <c r="H102" s="41"/>
      <c r="I102" s="240"/>
      <c r="J102" s="41"/>
      <c r="K102" s="41"/>
      <c r="L102" s="45"/>
      <c r="M102" s="241"/>
      <c r="N102" s="242"/>
      <c r="O102" s="85"/>
      <c r="P102" s="85"/>
      <c r="Q102" s="85"/>
      <c r="R102" s="85"/>
      <c r="S102" s="85"/>
      <c r="T102" s="86"/>
      <c r="U102" s="39"/>
      <c r="V102" s="39"/>
      <c r="W102" s="39"/>
      <c r="X102" s="39"/>
      <c r="Y102" s="39"/>
      <c r="Z102" s="39"/>
      <c r="AA102" s="39"/>
      <c r="AB102" s="39"/>
      <c r="AC102" s="39"/>
      <c r="AD102" s="39"/>
      <c r="AE102" s="39"/>
      <c r="AT102" s="17" t="s">
        <v>1088</v>
      </c>
      <c r="AU102" s="17" t="s">
        <v>89</v>
      </c>
    </row>
    <row r="103" s="2" customFormat="1" ht="24.15" customHeight="1">
      <c r="A103" s="39"/>
      <c r="B103" s="40"/>
      <c r="C103" s="215" t="s">
        <v>99</v>
      </c>
      <c r="D103" s="215" t="s">
        <v>195</v>
      </c>
      <c r="E103" s="216" t="s">
        <v>1258</v>
      </c>
      <c r="F103" s="217" t="s">
        <v>1259</v>
      </c>
      <c r="G103" s="218" t="s">
        <v>1251</v>
      </c>
      <c r="H103" s="219">
        <v>12.424</v>
      </c>
      <c r="I103" s="220"/>
      <c r="J103" s="221">
        <f>ROUND(I103*H103,2)</f>
        <v>0</v>
      </c>
      <c r="K103" s="217" t="s">
        <v>1086</v>
      </c>
      <c r="L103" s="45"/>
      <c r="M103" s="222" t="s">
        <v>44</v>
      </c>
      <c r="N103" s="223"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200</v>
      </c>
      <c r="AT103" s="226" t="s">
        <v>195</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200</v>
      </c>
      <c r="BM103" s="226" t="s">
        <v>1260</v>
      </c>
    </row>
    <row r="104" s="2" customFormat="1">
      <c r="A104" s="39"/>
      <c r="B104" s="40"/>
      <c r="C104" s="41"/>
      <c r="D104" s="248" t="s">
        <v>1088</v>
      </c>
      <c r="E104" s="41"/>
      <c r="F104" s="249" t="s">
        <v>1261</v>
      </c>
      <c r="G104" s="41"/>
      <c r="H104" s="41"/>
      <c r="I104" s="240"/>
      <c r="J104" s="41"/>
      <c r="K104" s="41"/>
      <c r="L104" s="45"/>
      <c r="M104" s="241"/>
      <c r="N104" s="242"/>
      <c r="O104" s="85"/>
      <c r="P104" s="85"/>
      <c r="Q104" s="85"/>
      <c r="R104" s="85"/>
      <c r="S104" s="85"/>
      <c r="T104" s="86"/>
      <c r="U104" s="39"/>
      <c r="V104" s="39"/>
      <c r="W104" s="39"/>
      <c r="X104" s="39"/>
      <c r="Y104" s="39"/>
      <c r="Z104" s="39"/>
      <c r="AA104" s="39"/>
      <c r="AB104" s="39"/>
      <c r="AC104" s="39"/>
      <c r="AD104" s="39"/>
      <c r="AE104" s="39"/>
      <c r="AT104" s="17" t="s">
        <v>1088</v>
      </c>
      <c r="AU104" s="17" t="s">
        <v>89</v>
      </c>
    </row>
    <row r="105" s="2" customFormat="1" ht="16.5" customHeight="1">
      <c r="A105" s="39"/>
      <c r="B105" s="40"/>
      <c r="C105" s="228" t="s">
        <v>200</v>
      </c>
      <c r="D105" s="228" t="s">
        <v>266</v>
      </c>
      <c r="E105" s="229" t="s">
        <v>1262</v>
      </c>
      <c r="F105" s="230" t="s">
        <v>1263</v>
      </c>
      <c r="G105" s="231" t="s">
        <v>1264</v>
      </c>
      <c r="H105" s="232">
        <v>0.188</v>
      </c>
      <c r="I105" s="233"/>
      <c r="J105" s="234">
        <f>ROUND(I105*H105,2)</f>
        <v>0</v>
      </c>
      <c r="K105" s="230" t="s">
        <v>1086</v>
      </c>
      <c r="L105" s="235"/>
      <c r="M105" s="236" t="s">
        <v>44</v>
      </c>
      <c r="N105" s="237" t="s">
        <v>53</v>
      </c>
      <c r="O105" s="85"/>
      <c r="P105" s="224">
        <f>O105*H105</f>
        <v>0</v>
      </c>
      <c r="Q105" s="224">
        <v>0.001</v>
      </c>
      <c r="R105" s="224">
        <f>Q105*H105</f>
        <v>0.00018800000000000002</v>
      </c>
      <c r="S105" s="224">
        <v>0</v>
      </c>
      <c r="T105" s="225">
        <f>S105*H105</f>
        <v>0</v>
      </c>
      <c r="U105" s="39"/>
      <c r="V105" s="39"/>
      <c r="W105" s="39"/>
      <c r="X105" s="39"/>
      <c r="Y105" s="39"/>
      <c r="Z105" s="39"/>
      <c r="AA105" s="39"/>
      <c r="AB105" s="39"/>
      <c r="AC105" s="39"/>
      <c r="AD105" s="39"/>
      <c r="AE105" s="39"/>
      <c r="AR105" s="226" t="s">
        <v>269</v>
      </c>
      <c r="AT105" s="226" t="s">
        <v>266</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270</v>
      </c>
      <c r="BM105" s="226" t="s">
        <v>1265</v>
      </c>
    </row>
    <row r="106" s="13" customFormat="1">
      <c r="A106" s="13"/>
      <c r="B106" s="253"/>
      <c r="C106" s="254"/>
      <c r="D106" s="238" t="s">
        <v>1266</v>
      </c>
      <c r="E106" s="254"/>
      <c r="F106" s="255" t="s">
        <v>1267</v>
      </c>
      <c r="G106" s="254"/>
      <c r="H106" s="256">
        <v>0.188</v>
      </c>
      <c r="I106" s="257"/>
      <c r="J106" s="254"/>
      <c r="K106" s="254"/>
      <c r="L106" s="258"/>
      <c r="M106" s="259"/>
      <c r="N106" s="260"/>
      <c r="O106" s="260"/>
      <c r="P106" s="260"/>
      <c r="Q106" s="260"/>
      <c r="R106" s="260"/>
      <c r="S106" s="260"/>
      <c r="T106" s="261"/>
      <c r="U106" s="13"/>
      <c r="V106" s="13"/>
      <c r="W106" s="13"/>
      <c r="X106" s="13"/>
      <c r="Y106" s="13"/>
      <c r="Z106" s="13"/>
      <c r="AA106" s="13"/>
      <c r="AB106" s="13"/>
      <c r="AC106" s="13"/>
      <c r="AD106" s="13"/>
      <c r="AE106" s="13"/>
      <c r="AT106" s="262" t="s">
        <v>1266</v>
      </c>
      <c r="AU106" s="262" t="s">
        <v>89</v>
      </c>
      <c r="AV106" s="13" t="s">
        <v>91</v>
      </c>
      <c r="AW106" s="13" t="s">
        <v>4</v>
      </c>
      <c r="AX106" s="13" t="s">
        <v>89</v>
      </c>
      <c r="AY106" s="262" t="s">
        <v>192</v>
      </c>
    </row>
    <row r="107" s="12" customFormat="1" ht="25.92" customHeight="1">
      <c r="A107" s="12"/>
      <c r="B107" s="199"/>
      <c r="C107" s="200"/>
      <c r="D107" s="201" t="s">
        <v>81</v>
      </c>
      <c r="E107" s="202" t="s">
        <v>91</v>
      </c>
      <c r="F107" s="202" t="s">
        <v>1268</v>
      </c>
      <c r="G107" s="200"/>
      <c r="H107" s="200"/>
      <c r="I107" s="203"/>
      <c r="J107" s="204">
        <f>BK107</f>
        <v>0</v>
      </c>
      <c r="K107" s="200"/>
      <c r="L107" s="205"/>
      <c r="M107" s="206"/>
      <c r="N107" s="207"/>
      <c r="O107" s="207"/>
      <c r="P107" s="208">
        <f>SUM(P108:P111)</f>
        <v>0</v>
      </c>
      <c r="Q107" s="207"/>
      <c r="R107" s="208">
        <f>SUM(R108:R111)</f>
        <v>0.24162585</v>
      </c>
      <c r="S107" s="207"/>
      <c r="T107" s="209">
        <f>SUM(T108:T111)</f>
        <v>0</v>
      </c>
      <c r="U107" s="12"/>
      <c r="V107" s="12"/>
      <c r="W107" s="12"/>
      <c r="X107" s="12"/>
      <c r="Y107" s="12"/>
      <c r="Z107" s="12"/>
      <c r="AA107" s="12"/>
      <c r="AB107" s="12"/>
      <c r="AC107" s="12"/>
      <c r="AD107" s="12"/>
      <c r="AE107" s="12"/>
      <c r="AR107" s="210" t="s">
        <v>89</v>
      </c>
      <c r="AT107" s="211" t="s">
        <v>81</v>
      </c>
      <c r="AU107" s="211" t="s">
        <v>82</v>
      </c>
      <c r="AY107" s="210" t="s">
        <v>192</v>
      </c>
      <c r="BK107" s="212">
        <f>SUM(BK108:BK111)</f>
        <v>0</v>
      </c>
    </row>
    <row r="108" s="2" customFormat="1" ht="24.15" customHeight="1">
      <c r="A108" s="39"/>
      <c r="B108" s="40"/>
      <c r="C108" s="215" t="s">
        <v>213</v>
      </c>
      <c r="D108" s="215" t="s">
        <v>195</v>
      </c>
      <c r="E108" s="216" t="s">
        <v>1269</v>
      </c>
      <c r="F108" s="217" t="s">
        <v>1270</v>
      </c>
      <c r="G108" s="218" t="s">
        <v>220</v>
      </c>
      <c r="H108" s="219">
        <v>0.5</v>
      </c>
      <c r="I108" s="220"/>
      <c r="J108" s="221">
        <f>ROUND(I108*H108,2)</f>
        <v>0</v>
      </c>
      <c r="K108" s="217" t="s">
        <v>1086</v>
      </c>
      <c r="L108" s="45"/>
      <c r="M108" s="222" t="s">
        <v>44</v>
      </c>
      <c r="N108" s="223" t="s">
        <v>53</v>
      </c>
      <c r="O108" s="85"/>
      <c r="P108" s="224">
        <f>O108*H108</f>
        <v>0</v>
      </c>
      <c r="Q108" s="224">
        <v>0.33701999999999999</v>
      </c>
      <c r="R108" s="224">
        <f>Q108*H108</f>
        <v>0.16850999999999999</v>
      </c>
      <c r="S108" s="224">
        <v>0</v>
      </c>
      <c r="T108" s="225">
        <f>S108*H108</f>
        <v>0</v>
      </c>
      <c r="U108" s="39"/>
      <c r="V108" s="39"/>
      <c r="W108" s="39"/>
      <c r="X108" s="39"/>
      <c r="Y108" s="39"/>
      <c r="Z108" s="39"/>
      <c r="AA108" s="39"/>
      <c r="AB108" s="39"/>
      <c r="AC108" s="39"/>
      <c r="AD108" s="39"/>
      <c r="AE108" s="39"/>
      <c r="AR108" s="226" t="s">
        <v>200</v>
      </c>
      <c r="AT108" s="226" t="s">
        <v>195</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200</v>
      </c>
      <c r="BM108" s="226" t="s">
        <v>1271</v>
      </c>
    </row>
    <row r="109" s="2" customFormat="1">
      <c r="A109" s="39"/>
      <c r="B109" s="40"/>
      <c r="C109" s="41"/>
      <c r="D109" s="248" t="s">
        <v>1088</v>
      </c>
      <c r="E109" s="41"/>
      <c r="F109" s="249" t="s">
        <v>1272</v>
      </c>
      <c r="G109" s="41"/>
      <c r="H109" s="41"/>
      <c r="I109" s="240"/>
      <c r="J109" s="41"/>
      <c r="K109" s="41"/>
      <c r="L109" s="45"/>
      <c r="M109" s="241"/>
      <c r="N109" s="242"/>
      <c r="O109" s="85"/>
      <c r="P109" s="85"/>
      <c r="Q109" s="85"/>
      <c r="R109" s="85"/>
      <c r="S109" s="85"/>
      <c r="T109" s="86"/>
      <c r="U109" s="39"/>
      <c r="V109" s="39"/>
      <c r="W109" s="39"/>
      <c r="X109" s="39"/>
      <c r="Y109" s="39"/>
      <c r="Z109" s="39"/>
      <c r="AA109" s="39"/>
      <c r="AB109" s="39"/>
      <c r="AC109" s="39"/>
      <c r="AD109" s="39"/>
      <c r="AE109" s="39"/>
      <c r="AT109" s="17" t="s">
        <v>1088</v>
      </c>
      <c r="AU109" s="17" t="s">
        <v>89</v>
      </c>
    </row>
    <row r="110" s="2" customFormat="1" ht="16.5" customHeight="1">
      <c r="A110" s="39"/>
      <c r="B110" s="40"/>
      <c r="C110" s="215" t="s">
        <v>217</v>
      </c>
      <c r="D110" s="215" t="s">
        <v>195</v>
      </c>
      <c r="E110" s="216" t="s">
        <v>1273</v>
      </c>
      <c r="F110" s="217" t="s">
        <v>1274</v>
      </c>
      <c r="G110" s="218" t="s">
        <v>1275</v>
      </c>
      <c r="H110" s="219">
        <v>0.069000000000000006</v>
      </c>
      <c r="I110" s="220"/>
      <c r="J110" s="221">
        <f>ROUND(I110*H110,2)</f>
        <v>0</v>
      </c>
      <c r="K110" s="217" t="s">
        <v>1086</v>
      </c>
      <c r="L110" s="45"/>
      <c r="M110" s="222" t="s">
        <v>44</v>
      </c>
      <c r="N110" s="223" t="s">
        <v>53</v>
      </c>
      <c r="O110" s="85"/>
      <c r="P110" s="224">
        <f>O110*H110</f>
        <v>0</v>
      </c>
      <c r="Q110" s="224">
        <v>1.05965</v>
      </c>
      <c r="R110" s="224">
        <f>Q110*H110</f>
        <v>0.07311585000000001</v>
      </c>
      <c r="S110" s="224">
        <v>0</v>
      </c>
      <c r="T110" s="225">
        <f>S110*H110</f>
        <v>0</v>
      </c>
      <c r="U110" s="39"/>
      <c r="V110" s="39"/>
      <c r="W110" s="39"/>
      <c r="X110" s="39"/>
      <c r="Y110" s="39"/>
      <c r="Z110" s="39"/>
      <c r="AA110" s="39"/>
      <c r="AB110" s="39"/>
      <c r="AC110" s="39"/>
      <c r="AD110" s="39"/>
      <c r="AE110" s="39"/>
      <c r="AR110" s="226" t="s">
        <v>200</v>
      </c>
      <c r="AT110" s="226" t="s">
        <v>195</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200</v>
      </c>
      <c r="BM110" s="226" t="s">
        <v>1276</v>
      </c>
    </row>
    <row r="111" s="2" customFormat="1">
      <c r="A111" s="39"/>
      <c r="B111" s="40"/>
      <c r="C111" s="41"/>
      <c r="D111" s="248" t="s">
        <v>1088</v>
      </c>
      <c r="E111" s="41"/>
      <c r="F111" s="249" t="s">
        <v>1277</v>
      </c>
      <c r="G111" s="41"/>
      <c r="H111" s="41"/>
      <c r="I111" s="240"/>
      <c r="J111" s="41"/>
      <c r="K111" s="41"/>
      <c r="L111" s="45"/>
      <c r="M111" s="241"/>
      <c r="N111" s="242"/>
      <c r="O111" s="85"/>
      <c r="P111" s="85"/>
      <c r="Q111" s="85"/>
      <c r="R111" s="85"/>
      <c r="S111" s="85"/>
      <c r="T111" s="86"/>
      <c r="U111" s="39"/>
      <c r="V111" s="39"/>
      <c r="W111" s="39"/>
      <c r="X111" s="39"/>
      <c r="Y111" s="39"/>
      <c r="Z111" s="39"/>
      <c r="AA111" s="39"/>
      <c r="AB111" s="39"/>
      <c r="AC111" s="39"/>
      <c r="AD111" s="39"/>
      <c r="AE111" s="39"/>
      <c r="AT111" s="17" t="s">
        <v>1088</v>
      </c>
      <c r="AU111" s="17" t="s">
        <v>89</v>
      </c>
    </row>
    <row r="112" s="12" customFormat="1" ht="25.92" customHeight="1">
      <c r="A112" s="12"/>
      <c r="B112" s="199"/>
      <c r="C112" s="200"/>
      <c r="D112" s="201" t="s">
        <v>81</v>
      </c>
      <c r="E112" s="202" t="s">
        <v>99</v>
      </c>
      <c r="F112" s="202" t="s">
        <v>1278</v>
      </c>
      <c r="G112" s="200"/>
      <c r="H112" s="200"/>
      <c r="I112" s="203"/>
      <c r="J112" s="204">
        <f>BK112</f>
        <v>0</v>
      </c>
      <c r="K112" s="200"/>
      <c r="L112" s="205"/>
      <c r="M112" s="206"/>
      <c r="N112" s="207"/>
      <c r="O112" s="207"/>
      <c r="P112" s="208">
        <f>SUM(P113:P122)</f>
        <v>0</v>
      </c>
      <c r="Q112" s="207"/>
      <c r="R112" s="208">
        <f>SUM(R113:R122)</f>
        <v>3.4898451599999998</v>
      </c>
      <c r="S112" s="207"/>
      <c r="T112" s="209">
        <f>SUM(T113:T122)</f>
        <v>0</v>
      </c>
      <c r="U112" s="12"/>
      <c r="V112" s="12"/>
      <c r="W112" s="12"/>
      <c r="X112" s="12"/>
      <c r="Y112" s="12"/>
      <c r="Z112" s="12"/>
      <c r="AA112" s="12"/>
      <c r="AB112" s="12"/>
      <c r="AC112" s="12"/>
      <c r="AD112" s="12"/>
      <c r="AE112" s="12"/>
      <c r="AR112" s="210" t="s">
        <v>89</v>
      </c>
      <c r="AT112" s="211" t="s">
        <v>81</v>
      </c>
      <c r="AU112" s="211" t="s">
        <v>82</v>
      </c>
      <c r="AY112" s="210" t="s">
        <v>192</v>
      </c>
      <c r="BK112" s="212">
        <f>SUM(BK113:BK122)</f>
        <v>0</v>
      </c>
    </row>
    <row r="113" s="2" customFormat="1" ht="49.05" customHeight="1">
      <c r="A113" s="39"/>
      <c r="B113" s="40"/>
      <c r="C113" s="215" t="s">
        <v>223</v>
      </c>
      <c r="D113" s="215" t="s">
        <v>195</v>
      </c>
      <c r="E113" s="216" t="s">
        <v>1279</v>
      </c>
      <c r="F113" s="217" t="s">
        <v>1280</v>
      </c>
      <c r="G113" s="218" t="s">
        <v>198</v>
      </c>
      <c r="H113" s="219">
        <v>0.80000000000000004</v>
      </c>
      <c r="I113" s="220"/>
      <c r="J113" s="221">
        <f>ROUND(I113*H113,2)</f>
        <v>0</v>
      </c>
      <c r="K113" s="217" t="s">
        <v>1086</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200</v>
      </c>
      <c r="AT113" s="226" t="s">
        <v>195</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200</v>
      </c>
      <c r="BM113" s="226" t="s">
        <v>1281</v>
      </c>
    </row>
    <row r="114" s="2" customFormat="1">
      <c r="A114" s="39"/>
      <c r="B114" s="40"/>
      <c r="C114" s="41"/>
      <c r="D114" s="248" t="s">
        <v>1088</v>
      </c>
      <c r="E114" s="41"/>
      <c r="F114" s="249" t="s">
        <v>1282</v>
      </c>
      <c r="G114" s="41"/>
      <c r="H114" s="41"/>
      <c r="I114" s="240"/>
      <c r="J114" s="41"/>
      <c r="K114" s="41"/>
      <c r="L114" s="45"/>
      <c r="M114" s="241"/>
      <c r="N114" s="242"/>
      <c r="O114" s="85"/>
      <c r="P114" s="85"/>
      <c r="Q114" s="85"/>
      <c r="R114" s="85"/>
      <c r="S114" s="85"/>
      <c r="T114" s="86"/>
      <c r="U114" s="39"/>
      <c r="V114" s="39"/>
      <c r="W114" s="39"/>
      <c r="X114" s="39"/>
      <c r="Y114" s="39"/>
      <c r="Z114" s="39"/>
      <c r="AA114" s="39"/>
      <c r="AB114" s="39"/>
      <c r="AC114" s="39"/>
      <c r="AD114" s="39"/>
      <c r="AE114" s="39"/>
      <c r="AT114" s="17" t="s">
        <v>1088</v>
      </c>
      <c r="AU114" s="17" t="s">
        <v>89</v>
      </c>
    </row>
    <row r="115" s="2" customFormat="1" ht="16.5" customHeight="1">
      <c r="A115" s="39"/>
      <c r="B115" s="40"/>
      <c r="C115" s="228" t="s">
        <v>227</v>
      </c>
      <c r="D115" s="228" t="s">
        <v>266</v>
      </c>
      <c r="E115" s="229" t="s">
        <v>1283</v>
      </c>
      <c r="F115" s="230" t="s">
        <v>1284</v>
      </c>
      <c r="G115" s="231" t="s">
        <v>198</v>
      </c>
      <c r="H115" s="232">
        <v>0.80800000000000005</v>
      </c>
      <c r="I115" s="233"/>
      <c r="J115" s="234">
        <f>ROUND(I115*H115,2)</f>
        <v>0</v>
      </c>
      <c r="K115" s="230" t="s">
        <v>1086</v>
      </c>
      <c r="L115" s="235"/>
      <c r="M115" s="236" t="s">
        <v>44</v>
      </c>
      <c r="N115" s="237" t="s">
        <v>53</v>
      </c>
      <c r="O115" s="85"/>
      <c r="P115" s="224">
        <f>O115*H115</f>
        <v>0</v>
      </c>
      <c r="Q115" s="224">
        <v>0.0043099999999999996</v>
      </c>
      <c r="R115" s="224">
        <f>Q115*H115</f>
        <v>0.00348248</v>
      </c>
      <c r="S115" s="224">
        <v>0</v>
      </c>
      <c r="T115" s="225">
        <f>S115*H115</f>
        <v>0</v>
      </c>
      <c r="U115" s="39"/>
      <c r="V115" s="39"/>
      <c r="W115" s="39"/>
      <c r="X115" s="39"/>
      <c r="Y115" s="39"/>
      <c r="Z115" s="39"/>
      <c r="AA115" s="39"/>
      <c r="AB115" s="39"/>
      <c r="AC115" s="39"/>
      <c r="AD115" s="39"/>
      <c r="AE115" s="39"/>
      <c r="AR115" s="226" t="s">
        <v>269</v>
      </c>
      <c r="AT115" s="226" t="s">
        <v>266</v>
      </c>
      <c r="AU115" s="226" t="s">
        <v>89</v>
      </c>
      <c r="AY115" s="17" t="s">
        <v>192</v>
      </c>
      <c r="BE115" s="227">
        <f>IF(N115="základní",J115,0)</f>
        <v>0</v>
      </c>
      <c r="BF115" s="227">
        <f>IF(N115="snížená",J115,0)</f>
        <v>0</v>
      </c>
      <c r="BG115" s="227">
        <f>IF(N115="zákl. přenesená",J115,0)</f>
        <v>0</v>
      </c>
      <c r="BH115" s="227">
        <f>IF(N115="sníž. přenesená",J115,0)</f>
        <v>0</v>
      </c>
      <c r="BI115" s="227">
        <f>IF(N115="nulová",J115,0)</f>
        <v>0</v>
      </c>
      <c r="BJ115" s="17" t="s">
        <v>89</v>
      </c>
      <c r="BK115" s="227">
        <f>ROUND(I115*H115,2)</f>
        <v>0</v>
      </c>
      <c r="BL115" s="17" t="s">
        <v>270</v>
      </c>
      <c r="BM115" s="226" t="s">
        <v>1285</v>
      </c>
    </row>
    <row r="116" s="13" customFormat="1">
      <c r="A116" s="13"/>
      <c r="B116" s="253"/>
      <c r="C116" s="254"/>
      <c r="D116" s="238" t="s">
        <v>1266</v>
      </c>
      <c r="E116" s="254"/>
      <c r="F116" s="255" t="s">
        <v>1286</v>
      </c>
      <c r="G116" s="254"/>
      <c r="H116" s="256">
        <v>0.80800000000000005</v>
      </c>
      <c r="I116" s="257"/>
      <c r="J116" s="254"/>
      <c r="K116" s="254"/>
      <c r="L116" s="258"/>
      <c r="M116" s="259"/>
      <c r="N116" s="260"/>
      <c r="O116" s="260"/>
      <c r="P116" s="260"/>
      <c r="Q116" s="260"/>
      <c r="R116" s="260"/>
      <c r="S116" s="260"/>
      <c r="T116" s="261"/>
      <c r="U116" s="13"/>
      <c r="V116" s="13"/>
      <c r="W116" s="13"/>
      <c r="X116" s="13"/>
      <c r="Y116" s="13"/>
      <c r="Z116" s="13"/>
      <c r="AA116" s="13"/>
      <c r="AB116" s="13"/>
      <c r="AC116" s="13"/>
      <c r="AD116" s="13"/>
      <c r="AE116" s="13"/>
      <c r="AT116" s="262" t="s">
        <v>1266</v>
      </c>
      <c r="AU116" s="262" t="s">
        <v>89</v>
      </c>
      <c r="AV116" s="13" t="s">
        <v>91</v>
      </c>
      <c r="AW116" s="13" t="s">
        <v>4</v>
      </c>
      <c r="AX116" s="13" t="s">
        <v>89</v>
      </c>
      <c r="AY116" s="262" t="s">
        <v>192</v>
      </c>
    </row>
    <row r="117" s="2" customFormat="1" ht="55.5" customHeight="1">
      <c r="A117" s="39"/>
      <c r="B117" s="40"/>
      <c r="C117" s="215" t="s">
        <v>231</v>
      </c>
      <c r="D117" s="215" t="s">
        <v>195</v>
      </c>
      <c r="E117" s="216" t="s">
        <v>1287</v>
      </c>
      <c r="F117" s="217" t="s">
        <v>1288</v>
      </c>
      <c r="G117" s="218" t="s">
        <v>198</v>
      </c>
      <c r="H117" s="219">
        <v>0.90000000000000002</v>
      </c>
      <c r="I117" s="220"/>
      <c r="J117" s="221">
        <f>ROUND(I117*H117,2)</f>
        <v>0</v>
      </c>
      <c r="K117" s="217" t="s">
        <v>1086</v>
      </c>
      <c r="L117" s="45"/>
      <c r="M117" s="222" t="s">
        <v>44</v>
      </c>
      <c r="N117" s="223" t="s">
        <v>53</v>
      </c>
      <c r="O117" s="85"/>
      <c r="P117" s="224">
        <f>O117*H117</f>
        <v>0</v>
      </c>
      <c r="Q117" s="224">
        <v>0</v>
      </c>
      <c r="R117" s="224">
        <f>Q117*H117</f>
        <v>0</v>
      </c>
      <c r="S117" s="224">
        <v>0</v>
      </c>
      <c r="T117" s="225">
        <f>S117*H117</f>
        <v>0</v>
      </c>
      <c r="U117" s="39"/>
      <c r="V117" s="39"/>
      <c r="W117" s="39"/>
      <c r="X117" s="39"/>
      <c r="Y117" s="39"/>
      <c r="Z117" s="39"/>
      <c r="AA117" s="39"/>
      <c r="AB117" s="39"/>
      <c r="AC117" s="39"/>
      <c r="AD117" s="39"/>
      <c r="AE117" s="39"/>
      <c r="AR117" s="226" t="s">
        <v>200</v>
      </c>
      <c r="AT117" s="226" t="s">
        <v>195</v>
      </c>
      <c r="AU117" s="226" t="s">
        <v>89</v>
      </c>
      <c r="AY117" s="17" t="s">
        <v>192</v>
      </c>
      <c r="BE117" s="227">
        <f>IF(N117="základní",J117,0)</f>
        <v>0</v>
      </c>
      <c r="BF117" s="227">
        <f>IF(N117="snížená",J117,0)</f>
        <v>0</v>
      </c>
      <c r="BG117" s="227">
        <f>IF(N117="zákl. přenesená",J117,0)</f>
        <v>0</v>
      </c>
      <c r="BH117" s="227">
        <f>IF(N117="sníž. přenesená",J117,0)</f>
        <v>0</v>
      </c>
      <c r="BI117" s="227">
        <f>IF(N117="nulová",J117,0)</f>
        <v>0</v>
      </c>
      <c r="BJ117" s="17" t="s">
        <v>89</v>
      </c>
      <c r="BK117" s="227">
        <f>ROUND(I117*H117,2)</f>
        <v>0</v>
      </c>
      <c r="BL117" s="17" t="s">
        <v>200</v>
      </c>
      <c r="BM117" s="226" t="s">
        <v>1289</v>
      </c>
    </row>
    <row r="118" s="2" customFormat="1">
      <c r="A118" s="39"/>
      <c r="B118" s="40"/>
      <c r="C118" s="41"/>
      <c r="D118" s="248" t="s">
        <v>1088</v>
      </c>
      <c r="E118" s="41"/>
      <c r="F118" s="249" t="s">
        <v>1290</v>
      </c>
      <c r="G118" s="41"/>
      <c r="H118" s="41"/>
      <c r="I118" s="240"/>
      <c r="J118" s="41"/>
      <c r="K118" s="41"/>
      <c r="L118" s="45"/>
      <c r="M118" s="241"/>
      <c r="N118" s="242"/>
      <c r="O118" s="85"/>
      <c r="P118" s="85"/>
      <c r="Q118" s="85"/>
      <c r="R118" s="85"/>
      <c r="S118" s="85"/>
      <c r="T118" s="86"/>
      <c r="U118" s="39"/>
      <c r="V118" s="39"/>
      <c r="W118" s="39"/>
      <c r="X118" s="39"/>
      <c r="Y118" s="39"/>
      <c r="Z118" s="39"/>
      <c r="AA118" s="39"/>
      <c r="AB118" s="39"/>
      <c r="AC118" s="39"/>
      <c r="AD118" s="39"/>
      <c r="AE118" s="39"/>
      <c r="AT118" s="17" t="s">
        <v>1088</v>
      </c>
      <c r="AU118" s="17" t="s">
        <v>89</v>
      </c>
    </row>
    <row r="119" s="2" customFormat="1" ht="16.5" customHeight="1">
      <c r="A119" s="39"/>
      <c r="B119" s="40"/>
      <c r="C119" s="228" t="s">
        <v>235</v>
      </c>
      <c r="D119" s="228" t="s">
        <v>266</v>
      </c>
      <c r="E119" s="229" t="s">
        <v>1291</v>
      </c>
      <c r="F119" s="230" t="s">
        <v>1292</v>
      </c>
      <c r="G119" s="231" t="s">
        <v>198</v>
      </c>
      <c r="H119" s="232">
        <v>0.90900000000000003</v>
      </c>
      <c r="I119" s="233"/>
      <c r="J119" s="234">
        <f>ROUND(I119*H119,2)</f>
        <v>0</v>
      </c>
      <c r="K119" s="230" t="s">
        <v>1086</v>
      </c>
      <c r="L119" s="235"/>
      <c r="M119" s="236" t="s">
        <v>44</v>
      </c>
      <c r="N119" s="237" t="s">
        <v>53</v>
      </c>
      <c r="O119" s="85"/>
      <c r="P119" s="224">
        <f>O119*H119</f>
        <v>0</v>
      </c>
      <c r="Q119" s="224">
        <v>0.01052</v>
      </c>
      <c r="R119" s="224">
        <f>Q119*H119</f>
        <v>0.0095626800000000005</v>
      </c>
      <c r="S119" s="224">
        <v>0</v>
      </c>
      <c r="T119" s="225">
        <f>S119*H119</f>
        <v>0</v>
      </c>
      <c r="U119" s="39"/>
      <c r="V119" s="39"/>
      <c r="W119" s="39"/>
      <c r="X119" s="39"/>
      <c r="Y119" s="39"/>
      <c r="Z119" s="39"/>
      <c r="AA119" s="39"/>
      <c r="AB119" s="39"/>
      <c r="AC119" s="39"/>
      <c r="AD119" s="39"/>
      <c r="AE119" s="39"/>
      <c r="AR119" s="226" t="s">
        <v>269</v>
      </c>
      <c r="AT119" s="226" t="s">
        <v>266</v>
      </c>
      <c r="AU119" s="226" t="s">
        <v>89</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270</v>
      </c>
      <c r="BM119" s="226" t="s">
        <v>1293</v>
      </c>
    </row>
    <row r="120" s="13" customFormat="1">
      <c r="A120" s="13"/>
      <c r="B120" s="253"/>
      <c r="C120" s="254"/>
      <c r="D120" s="238" t="s">
        <v>1266</v>
      </c>
      <c r="E120" s="254"/>
      <c r="F120" s="255" t="s">
        <v>1294</v>
      </c>
      <c r="G120" s="254"/>
      <c r="H120" s="256">
        <v>0.90900000000000003</v>
      </c>
      <c r="I120" s="257"/>
      <c r="J120" s="254"/>
      <c r="K120" s="254"/>
      <c r="L120" s="258"/>
      <c r="M120" s="259"/>
      <c r="N120" s="260"/>
      <c r="O120" s="260"/>
      <c r="P120" s="260"/>
      <c r="Q120" s="260"/>
      <c r="R120" s="260"/>
      <c r="S120" s="260"/>
      <c r="T120" s="261"/>
      <c r="U120" s="13"/>
      <c r="V120" s="13"/>
      <c r="W120" s="13"/>
      <c r="X120" s="13"/>
      <c r="Y120" s="13"/>
      <c r="Z120" s="13"/>
      <c r="AA120" s="13"/>
      <c r="AB120" s="13"/>
      <c r="AC120" s="13"/>
      <c r="AD120" s="13"/>
      <c r="AE120" s="13"/>
      <c r="AT120" s="262" t="s">
        <v>1266</v>
      </c>
      <c r="AU120" s="262" t="s">
        <v>89</v>
      </c>
      <c r="AV120" s="13" t="s">
        <v>91</v>
      </c>
      <c r="AW120" s="13" t="s">
        <v>4</v>
      </c>
      <c r="AX120" s="13" t="s">
        <v>89</v>
      </c>
      <c r="AY120" s="262" t="s">
        <v>192</v>
      </c>
    </row>
    <row r="121" s="2" customFormat="1" ht="37.8" customHeight="1">
      <c r="A121" s="39"/>
      <c r="B121" s="40"/>
      <c r="C121" s="215" t="s">
        <v>239</v>
      </c>
      <c r="D121" s="215" t="s">
        <v>195</v>
      </c>
      <c r="E121" s="216" t="s">
        <v>1295</v>
      </c>
      <c r="F121" s="217" t="s">
        <v>1296</v>
      </c>
      <c r="G121" s="218" t="s">
        <v>1251</v>
      </c>
      <c r="H121" s="219">
        <v>8</v>
      </c>
      <c r="I121" s="220"/>
      <c r="J121" s="221">
        <f>ROUND(I121*H121,2)</f>
        <v>0</v>
      </c>
      <c r="K121" s="217" t="s">
        <v>1086</v>
      </c>
      <c r="L121" s="45"/>
      <c r="M121" s="222" t="s">
        <v>44</v>
      </c>
      <c r="N121" s="223" t="s">
        <v>53</v>
      </c>
      <c r="O121" s="85"/>
      <c r="P121" s="224">
        <f>O121*H121</f>
        <v>0</v>
      </c>
      <c r="Q121" s="224">
        <v>0.43459999999999999</v>
      </c>
      <c r="R121" s="224">
        <f>Q121*H121</f>
        <v>3.4767999999999999</v>
      </c>
      <c r="S121" s="224">
        <v>0</v>
      </c>
      <c r="T121" s="225">
        <f>S121*H121</f>
        <v>0</v>
      </c>
      <c r="U121" s="39"/>
      <c r="V121" s="39"/>
      <c r="W121" s="39"/>
      <c r="X121" s="39"/>
      <c r="Y121" s="39"/>
      <c r="Z121" s="39"/>
      <c r="AA121" s="39"/>
      <c r="AB121" s="39"/>
      <c r="AC121" s="39"/>
      <c r="AD121" s="39"/>
      <c r="AE121" s="39"/>
      <c r="AR121" s="226" t="s">
        <v>200</v>
      </c>
      <c r="AT121" s="226" t="s">
        <v>195</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200</v>
      </c>
      <c r="BM121" s="226" t="s">
        <v>1297</v>
      </c>
    </row>
    <row r="122" s="2" customFormat="1">
      <c r="A122" s="39"/>
      <c r="B122" s="40"/>
      <c r="C122" s="41"/>
      <c r="D122" s="248" t="s">
        <v>1088</v>
      </c>
      <c r="E122" s="41"/>
      <c r="F122" s="249" t="s">
        <v>1298</v>
      </c>
      <c r="G122" s="41"/>
      <c r="H122" s="41"/>
      <c r="I122" s="240"/>
      <c r="J122" s="41"/>
      <c r="K122" s="41"/>
      <c r="L122" s="45"/>
      <c r="M122" s="241"/>
      <c r="N122" s="242"/>
      <c r="O122" s="85"/>
      <c r="P122" s="85"/>
      <c r="Q122" s="85"/>
      <c r="R122" s="85"/>
      <c r="S122" s="85"/>
      <c r="T122" s="86"/>
      <c r="U122" s="39"/>
      <c r="V122" s="39"/>
      <c r="W122" s="39"/>
      <c r="X122" s="39"/>
      <c r="Y122" s="39"/>
      <c r="Z122" s="39"/>
      <c r="AA122" s="39"/>
      <c r="AB122" s="39"/>
      <c r="AC122" s="39"/>
      <c r="AD122" s="39"/>
      <c r="AE122" s="39"/>
      <c r="AT122" s="17" t="s">
        <v>1088</v>
      </c>
      <c r="AU122" s="17" t="s">
        <v>89</v>
      </c>
    </row>
    <row r="123" s="12" customFormat="1" ht="25.92" customHeight="1">
      <c r="A123" s="12"/>
      <c r="B123" s="199"/>
      <c r="C123" s="200"/>
      <c r="D123" s="201" t="s">
        <v>81</v>
      </c>
      <c r="E123" s="202" t="s">
        <v>213</v>
      </c>
      <c r="F123" s="202" t="s">
        <v>1299</v>
      </c>
      <c r="G123" s="200"/>
      <c r="H123" s="200"/>
      <c r="I123" s="203"/>
      <c r="J123" s="204">
        <f>BK123</f>
        <v>0</v>
      </c>
      <c r="K123" s="200"/>
      <c r="L123" s="205"/>
      <c r="M123" s="206"/>
      <c r="N123" s="207"/>
      <c r="O123" s="207"/>
      <c r="P123" s="208">
        <f>SUM(P124:P125)</f>
        <v>0</v>
      </c>
      <c r="Q123" s="207"/>
      <c r="R123" s="208">
        <f>SUM(R124:R125)</f>
        <v>0.74520000000000008</v>
      </c>
      <c r="S123" s="207"/>
      <c r="T123" s="209">
        <f>SUM(T124:T125)</f>
        <v>0</v>
      </c>
      <c r="U123" s="12"/>
      <c r="V123" s="12"/>
      <c r="W123" s="12"/>
      <c r="X123" s="12"/>
      <c r="Y123" s="12"/>
      <c r="Z123" s="12"/>
      <c r="AA123" s="12"/>
      <c r="AB123" s="12"/>
      <c r="AC123" s="12"/>
      <c r="AD123" s="12"/>
      <c r="AE123" s="12"/>
      <c r="AR123" s="210" t="s">
        <v>89</v>
      </c>
      <c r="AT123" s="211" t="s">
        <v>81</v>
      </c>
      <c r="AU123" s="211" t="s">
        <v>82</v>
      </c>
      <c r="AY123" s="210" t="s">
        <v>192</v>
      </c>
      <c r="BK123" s="212">
        <f>SUM(BK124:BK125)</f>
        <v>0</v>
      </c>
    </row>
    <row r="124" s="2" customFormat="1" ht="21.75" customHeight="1">
      <c r="A124" s="39"/>
      <c r="B124" s="40"/>
      <c r="C124" s="215" t="s">
        <v>243</v>
      </c>
      <c r="D124" s="215" t="s">
        <v>195</v>
      </c>
      <c r="E124" s="216" t="s">
        <v>1300</v>
      </c>
      <c r="F124" s="217" t="s">
        <v>1301</v>
      </c>
      <c r="G124" s="218" t="s">
        <v>1251</v>
      </c>
      <c r="H124" s="219">
        <v>6.4800000000000004</v>
      </c>
      <c r="I124" s="220"/>
      <c r="J124" s="221">
        <f>ROUND(I124*H124,2)</f>
        <v>0</v>
      </c>
      <c r="K124" s="217" t="s">
        <v>1086</v>
      </c>
      <c r="L124" s="45"/>
      <c r="M124" s="222" t="s">
        <v>44</v>
      </c>
      <c r="N124" s="223" t="s">
        <v>53</v>
      </c>
      <c r="O124" s="85"/>
      <c r="P124" s="224">
        <f>O124*H124</f>
        <v>0</v>
      </c>
      <c r="Q124" s="224">
        <v>0.11500000000000001</v>
      </c>
      <c r="R124" s="224">
        <f>Q124*H124</f>
        <v>0.74520000000000008</v>
      </c>
      <c r="S124" s="224">
        <v>0</v>
      </c>
      <c r="T124" s="225">
        <f>S124*H124</f>
        <v>0</v>
      </c>
      <c r="U124" s="39"/>
      <c r="V124" s="39"/>
      <c r="W124" s="39"/>
      <c r="X124" s="39"/>
      <c r="Y124" s="39"/>
      <c r="Z124" s="39"/>
      <c r="AA124" s="39"/>
      <c r="AB124" s="39"/>
      <c r="AC124" s="39"/>
      <c r="AD124" s="39"/>
      <c r="AE124" s="39"/>
      <c r="AR124" s="226" t="s">
        <v>200</v>
      </c>
      <c r="AT124" s="226" t="s">
        <v>195</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200</v>
      </c>
      <c r="BM124" s="226" t="s">
        <v>1302</v>
      </c>
    </row>
    <row r="125" s="2" customFormat="1">
      <c r="A125" s="39"/>
      <c r="B125" s="40"/>
      <c r="C125" s="41"/>
      <c r="D125" s="248" t="s">
        <v>1088</v>
      </c>
      <c r="E125" s="41"/>
      <c r="F125" s="249" t="s">
        <v>1303</v>
      </c>
      <c r="G125" s="41"/>
      <c r="H125" s="41"/>
      <c r="I125" s="240"/>
      <c r="J125" s="41"/>
      <c r="K125" s="41"/>
      <c r="L125" s="45"/>
      <c r="M125" s="241"/>
      <c r="N125" s="242"/>
      <c r="O125" s="85"/>
      <c r="P125" s="85"/>
      <c r="Q125" s="85"/>
      <c r="R125" s="85"/>
      <c r="S125" s="85"/>
      <c r="T125" s="86"/>
      <c r="U125" s="39"/>
      <c r="V125" s="39"/>
      <c r="W125" s="39"/>
      <c r="X125" s="39"/>
      <c r="Y125" s="39"/>
      <c r="Z125" s="39"/>
      <c r="AA125" s="39"/>
      <c r="AB125" s="39"/>
      <c r="AC125" s="39"/>
      <c r="AD125" s="39"/>
      <c r="AE125" s="39"/>
      <c r="AT125" s="17" t="s">
        <v>1088</v>
      </c>
      <c r="AU125" s="17" t="s">
        <v>89</v>
      </c>
    </row>
    <row r="126" s="12" customFormat="1" ht="25.92" customHeight="1">
      <c r="A126" s="12"/>
      <c r="B126" s="199"/>
      <c r="C126" s="200"/>
      <c r="D126" s="201" t="s">
        <v>81</v>
      </c>
      <c r="E126" s="202" t="s">
        <v>217</v>
      </c>
      <c r="F126" s="202" t="s">
        <v>1304</v>
      </c>
      <c r="G126" s="200"/>
      <c r="H126" s="200"/>
      <c r="I126" s="203"/>
      <c r="J126" s="204">
        <f>BK126</f>
        <v>0</v>
      </c>
      <c r="K126" s="200"/>
      <c r="L126" s="205"/>
      <c r="M126" s="206"/>
      <c r="N126" s="207"/>
      <c r="O126" s="207"/>
      <c r="P126" s="208">
        <f>SUM(P127:P130)</f>
        <v>0</v>
      </c>
      <c r="Q126" s="207"/>
      <c r="R126" s="208">
        <f>SUM(R127:R130)</f>
        <v>1.8051375200000002</v>
      </c>
      <c r="S126" s="207"/>
      <c r="T126" s="209">
        <f>SUM(T127:T130)</f>
        <v>0</v>
      </c>
      <c r="U126" s="12"/>
      <c r="V126" s="12"/>
      <c r="W126" s="12"/>
      <c r="X126" s="12"/>
      <c r="Y126" s="12"/>
      <c r="Z126" s="12"/>
      <c r="AA126" s="12"/>
      <c r="AB126" s="12"/>
      <c r="AC126" s="12"/>
      <c r="AD126" s="12"/>
      <c r="AE126" s="12"/>
      <c r="AR126" s="210" t="s">
        <v>89</v>
      </c>
      <c r="AT126" s="211" t="s">
        <v>81</v>
      </c>
      <c r="AU126" s="211" t="s">
        <v>82</v>
      </c>
      <c r="AY126" s="210" t="s">
        <v>192</v>
      </c>
      <c r="BK126" s="212">
        <f>SUM(BK127:BK130)</f>
        <v>0</v>
      </c>
    </row>
    <row r="127" s="2" customFormat="1" ht="21.75" customHeight="1">
      <c r="A127" s="39"/>
      <c r="B127" s="40"/>
      <c r="C127" s="215" t="s">
        <v>247</v>
      </c>
      <c r="D127" s="215" t="s">
        <v>195</v>
      </c>
      <c r="E127" s="216" t="s">
        <v>1305</v>
      </c>
      <c r="F127" s="217" t="s">
        <v>1306</v>
      </c>
      <c r="G127" s="218" t="s">
        <v>1095</v>
      </c>
      <c r="H127" s="219">
        <v>0.13600000000000001</v>
      </c>
      <c r="I127" s="220"/>
      <c r="J127" s="221">
        <f>ROUND(I127*H127,2)</f>
        <v>0</v>
      </c>
      <c r="K127" s="217" t="s">
        <v>1086</v>
      </c>
      <c r="L127" s="45"/>
      <c r="M127" s="222" t="s">
        <v>44</v>
      </c>
      <c r="N127" s="223" t="s">
        <v>53</v>
      </c>
      <c r="O127" s="85"/>
      <c r="P127" s="224">
        <f>O127*H127</f>
        <v>0</v>
      </c>
      <c r="Q127" s="224">
        <v>2.5018699999999998</v>
      </c>
      <c r="R127" s="224">
        <f>Q127*H127</f>
        <v>0.34025432</v>
      </c>
      <c r="S127" s="224">
        <v>0</v>
      </c>
      <c r="T127" s="225">
        <f>S127*H127</f>
        <v>0</v>
      </c>
      <c r="U127" s="39"/>
      <c r="V127" s="39"/>
      <c r="W127" s="39"/>
      <c r="X127" s="39"/>
      <c r="Y127" s="39"/>
      <c r="Z127" s="39"/>
      <c r="AA127" s="39"/>
      <c r="AB127" s="39"/>
      <c r="AC127" s="39"/>
      <c r="AD127" s="39"/>
      <c r="AE127" s="39"/>
      <c r="AR127" s="226" t="s">
        <v>200</v>
      </c>
      <c r="AT127" s="226" t="s">
        <v>195</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200</v>
      </c>
      <c r="BM127" s="226" t="s">
        <v>1307</v>
      </c>
    </row>
    <row r="128" s="2" customFormat="1">
      <c r="A128" s="39"/>
      <c r="B128" s="40"/>
      <c r="C128" s="41"/>
      <c r="D128" s="248" t="s">
        <v>1088</v>
      </c>
      <c r="E128" s="41"/>
      <c r="F128" s="249" t="s">
        <v>1308</v>
      </c>
      <c r="G128" s="41"/>
      <c r="H128" s="41"/>
      <c r="I128" s="240"/>
      <c r="J128" s="41"/>
      <c r="K128" s="41"/>
      <c r="L128" s="45"/>
      <c r="M128" s="241"/>
      <c r="N128" s="242"/>
      <c r="O128" s="85"/>
      <c r="P128" s="85"/>
      <c r="Q128" s="85"/>
      <c r="R128" s="85"/>
      <c r="S128" s="85"/>
      <c r="T128" s="86"/>
      <c r="U128" s="39"/>
      <c r="V128" s="39"/>
      <c r="W128" s="39"/>
      <c r="X128" s="39"/>
      <c r="Y128" s="39"/>
      <c r="Z128" s="39"/>
      <c r="AA128" s="39"/>
      <c r="AB128" s="39"/>
      <c r="AC128" s="39"/>
      <c r="AD128" s="39"/>
      <c r="AE128" s="39"/>
      <c r="AT128" s="17" t="s">
        <v>1088</v>
      </c>
      <c r="AU128" s="17" t="s">
        <v>89</v>
      </c>
    </row>
    <row r="129" s="2" customFormat="1" ht="24.15" customHeight="1">
      <c r="A129" s="39"/>
      <c r="B129" s="40"/>
      <c r="C129" s="215" t="s">
        <v>251</v>
      </c>
      <c r="D129" s="215" t="s">
        <v>195</v>
      </c>
      <c r="E129" s="216" t="s">
        <v>1309</v>
      </c>
      <c r="F129" s="217" t="s">
        <v>1310</v>
      </c>
      <c r="G129" s="218" t="s">
        <v>1251</v>
      </c>
      <c r="H129" s="219">
        <v>6.1200000000000001</v>
      </c>
      <c r="I129" s="220"/>
      <c r="J129" s="221">
        <f>ROUND(I129*H129,2)</f>
        <v>0</v>
      </c>
      <c r="K129" s="217" t="s">
        <v>1086</v>
      </c>
      <c r="L129" s="45"/>
      <c r="M129" s="222" t="s">
        <v>44</v>
      </c>
      <c r="N129" s="223" t="s">
        <v>53</v>
      </c>
      <c r="O129" s="85"/>
      <c r="P129" s="224">
        <f>O129*H129</f>
        <v>0</v>
      </c>
      <c r="Q129" s="224">
        <v>0.23935999999999999</v>
      </c>
      <c r="R129" s="224">
        <f>Q129*H129</f>
        <v>1.4648832000000001</v>
      </c>
      <c r="S129" s="224">
        <v>0</v>
      </c>
      <c r="T129" s="225">
        <f>S129*H129</f>
        <v>0</v>
      </c>
      <c r="U129" s="39"/>
      <c r="V129" s="39"/>
      <c r="W129" s="39"/>
      <c r="X129" s="39"/>
      <c r="Y129" s="39"/>
      <c r="Z129" s="39"/>
      <c r="AA129" s="39"/>
      <c r="AB129" s="39"/>
      <c r="AC129" s="39"/>
      <c r="AD129" s="39"/>
      <c r="AE129" s="39"/>
      <c r="AR129" s="226" t="s">
        <v>200</v>
      </c>
      <c r="AT129" s="226" t="s">
        <v>195</v>
      </c>
      <c r="AU129" s="226" t="s">
        <v>89</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200</v>
      </c>
      <c r="BM129" s="226" t="s">
        <v>1311</v>
      </c>
    </row>
    <row r="130" s="2" customFormat="1">
      <c r="A130" s="39"/>
      <c r="B130" s="40"/>
      <c r="C130" s="41"/>
      <c r="D130" s="248" t="s">
        <v>1088</v>
      </c>
      <c r="E130" s="41"/>
      <c r="F130" s="249" t="s">
        <v>1312</v>
      </c>
      <c r="G130" s="41"/>
      <c r="H130" s="41"/>
      <c r="I130" s="240"/>
      <c r="J130" s="41"/>
      <c r="K130" s="41"/>
      <c r="L130" s="45"/>
      <c r="M130" s="241"/>
      <c r="N130" s="242"/>
      <c r="O130" s="85"/>
      <c r="P130" s="85"/>
      <c r="Q130" s="85"/>
      <c r="R130" s="85"/>
      <c r="S130" s="85"/>
      <c r="T130" s="86"/>
      <c r="U130" s="39"/>
      <c r="V130" s="39"/>
      <c r="W130" s="39"/>
      <c r="X130" s="39"/>
      <c r="Y130" s="39"/>
      <c r="Z130" s="39"/>
      <c r="AA130" s="39"/>
      <c r="AB130" s="39"/>
      <c r="AC130" s="39"/>
      <c r="AD130" s="39"/>
      <c r="AE130" s="39"/>
      <c r="AT130" s="17" t="s">
        <v>1088</v>
      </c>
      <c r="AU130" s="17" t="s">
        <v>89</v>
      </c>
    </row>
    <row r="131" s="12" customFormat="1" ht="25.92" customHeight="1">
      <c r="A131" s="12"/>
      <c r="B131" s="199"/>
      <c r="C131" s="200"/>
      <c r="D131" s="201" t="s">
        <v>81</v>
      </c>
      <c r="E131" s="202" t="s">
        <v>1313</v>
      </c>
      <c r="F131" s="202" t="s">
        <v>1314</v>
      </c>
      <c r="G131" s="200"/>
      <c r="H131" s="200"/>
      <c r="I131" s="203"/>
      <c r="J131" s="204">
        <f>BK131</f>
        <v>0</v>
      </c>
      <c r="K131" s="200"/>
      <c r="L131" s="205"/>
      <c r="M131" s="206"/>
      <c r="N131" s="207"/>
      <c r="O131" s="207"/>
      <c r="P131" s="208">
        <f>SUM(P132:P144)</f>
        <v>0</v>
      </c>
      <c r="Q131" s="207"/>
      <c r="R131" s="208">
        <f>SUM(R132:R144)</f>
        <v>0.013422000000000002</v>
      </c>
      <c r="S131" s="207"/>
      <c r="T131" s="209">
        <f>SUM(T132:T144)</f>
        <v>0</v>
      </c>
      <c r="U131" s="12"/>
      <c r="V131" s="12"/>
      <c r="W131" s="12"/>
      <c r="X131" s="12"/>
      <c r="Y131" s="12"/>
      <c r="Z131" s="12"/>
      <c r="AA131" s="12"/>
      <c r="AB131" s="12"/>
      <c r="AC131" s="12"/>
      <c r="AD131" s="12"/>
      <c r="AE131" s="12"/>
      <c r="AR131" s="210" t="s">
        <v>91</v>
      </c>
      <c r="AT131" s="211" t="s">
        <v>81</v>
      </c>
      <c r="AU131" s="211" t="s">
        <v>82</v>
      </c>
      <c r="AY131" s="210" t="s">
        <v>192</v>
      </c>
      <c r="BK131" s="212">
        <f>SUM(BK132:BK144)</f>
        <v>0</v>
      </c>
    </row>
    <row r="132" s="2" customFormat="1" ht="24.15" customHeight="1">
      <c r="A132" s="39"/>
      <c r="B132" s="40"/>
      <c r="C132" s="215" t="s">
        <v>8</v>
      </c>
      <c r="D132" s="215" t="s">
        <v>195</v>
      </c>
      <c r="E132" s="216" t="s">
        <v>1315</v>
      </c>
      <c r="F132" s="217" t="s">
        <v>1316</v>
      </c>
      <c r="G132" s="218" t="s">
        <v>198</v>
      </c>
      <c r="H132" s="219">
        <v>10.24</v>
      </c>
      <c r="I132" s="220"/>
      <c r="J132" s="221">
        <f>ROUND(I132*H132,2)</f>
        <v>0</v>
      </c>
      <c r="K132" s="217" t="s">
        <v>1086</v>
      </c>
      <c r="L132" s="45"/>
      <c r="M132" s="222" t="s">
        <v>44</v>
      </c>
      <c r="N132" s="223"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200</v>
      </c>
      <c r="AT132" s="226" t="s">
        <v>195</v>
      </c>
      <c r="AU132" s="226" t="s">
        <v>89</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200</v>
      </c>
      <c r="BM132" s="226" t="s">
        <v>1317</v>
      </c>
    </row>
    <row r="133" s="2" customFormat="1">
      <c r="A133" s="39"/>
      <c r="B133" s="40"/>
      <c r="C133" s="41"/>
      <c r="D133" s="248" t="s">
        <v>1088</v>
      </c>
      <c r="E133" s="41"/>
      <c r="F133" s="249" t="s">
        <v>1318</v>
      </c>
      <c r="G133" s="41"/>
      <c r="H133" s="41"/>
      <c r="I133" s="240"/>
      <c r="J133" s="41"/>
      <c r="K133" s="41"/>
      <c r="L133" s="45"/>
      <c r="M133" s="241"/>
      <c r="N133" s="242"/>
      <c r="O133" s="85"/>
      <c r="P133" s="85"/>
      <c r="Q133" s="85"/>
      <c r="R133" s="85"/>
      <c r="S133" s="85"/>
      <c r="T133" s="86"/>
      <c r="U133" s="39"/>
      <c r="V133" s="39"/>
      <c r="W133" s="39"/>
      <c r="X133" s="39"/>
      <c r="Y133" s="39"/>
      <c r="Z133" s="39"/>
      <c r="AA133" s="39"/>
      <c r="AB133" s="39"/>
      <c r="AC133" s="39"/>
      <c r="AD133" s="39"/>
      <c r="AE133" s="39"/>
      <c r="AT133" s="17" t="s">
        <v>1088</v>
      </c>
      <c r="AU133" s="17" t="s">
        <v>89</v>
      </c>
    </row>
    <row r="134" s="2" customFormat="1" ht="16.5" customHeight="1">
      <c r="A134" s="39"/>
      <c r="B134" s="40"/>
      <c r="C134" s="228" t="s">
        <v>211</v>
      </c>
      <c r="D134" s="228" t="s">
        <v>266</v>
      </c>
      <c r="E134" s="229" t="s">
        <v>1319</v>
      </c>
      <c r="F134" s="230" t="s">
        <v>1320</v>
      </c>
      <c r="G134" s="231" t="s">
        <v>1264</v>
      </c>
      <c r="H134" s="232">
        <v>10.752000000000001</v>
      </c>
      <c r="I134" s="233"/>
      <c r="J134" s="234">
        <f>ROUND(I134*H134,2)</f>
        <v>0</v>
      </c>
      <c r="K134" s="230" t="s">
        <v>1086</v>
      </c>
      <c r="L134" s="235"/>
      <c r="M134" s="236" t="s">
        <v>44</v>
      </c>
      <c r="N134" s="237" t="s">
        <v>53</v>
      </c>
      <c r="O134" s="85"/>
      <c r="P134" s="224">
        <f>O134*H134</f>
        <v>0</v>
      </c>
      <c r="Q134" s="224">
        <v>0.001</v>
      </c>
      <c r="R134" s="224">
        <f>Q134*H134</f>
        <v>0.010752000000000001</v>
      </c>
      <c r="S134" s="224">
        <v>0</v>
      </c>
      <c r="T134" s="225">
        <f>S134*H134</f>
        <v>0</v>
      </c>
      <c r="U134" s="39"/>
      <c r="V134" s="39"/>
      <c r="W134" s="39"/>
      <c r="X134" s="39"/>
      <c r="Y134" s="39"/>
      <c r="Z134" s="39"/>
      <c r="AA134" s="39"/>
      <c r="AB134" s="39"/>
      <c r="AC134" s="39"/>
      <c r="AD134" s="39"/>
      <c r="AE134" s="39"/>
      <c r="AR134" s="226" t="s">
        <v>269</v>
      </c>
      <c r="AT134" s="226" t="s">
        <v>266</v>
      </c>
      <c r="AU134" s="226" t="s">
        <v>89</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270</v>
      </c>
      <c r="BM134" s="226" t="s">
        <v>1321</v>
      </c>
    </row>
    <row r="135" s="2" customFormat="1" ht="16.5" customHeight="1">
      <c r="A135" s="39"/>
      <c r="B135" s="40"/>
      <c r="C135" s="215" t="s">
        <v>261</v>
      </c>
      <c r="D135" s="215" t="s">
        <v>195</v>
      </c>
      <c r="E135" s="216" t="s">
        <v>1322</v>
      </c>
      <c r="F135" s="217" t="s">
        <v>1323</v>
      </c>
      <c r="G135" s="218" t="s">
        <v>198</v>
      </c>
      <c r="H135" s="219">
        <v>2.5</v>
      </c>
      <c r="I135" s="220"/>
      <c r="J135" s="221">
        <f>ROUND(I135*H135,2)</f>
        <v>0</v>
      </c>
      <c r="K135" s="217" t="s">
        <v>1086</v>
      </c>
      <c r="L135" s="45"/>
      <c r="M135" s="222" t="s">
        <v>44</v>
      </c>
      <c r="N135" s="223"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200</v>
      </c>
      <c r="AT135" s="226" t="s">
        <v>195</v>
      </c>
      <c r="AU135" s="226" t="s">
        <v>89</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200</v>
      </c>
      <c r="BM135" s="226" t="s">
        <v>1324</v>
      </c>
    </row>
    <row r="136" s="2" customFormat="1">
      <c r="A136" s="39"/>
      <c r="B136" s="40"/>
      <c r="C136" s="41"/>
      <c r="D136" s="248" t="s">
        <v>1088</v>
      </c>
      <c r="E136" s="41"/>
      <c r="F136" s="249" t="s">
        <v>1325</v>
      </c>
      <c r="G136" s="41"/>
      <c r="H136" s="41"/>
      <c r="I136" s="240"/>
      <c r="J136" s="41"/>
      <c r="K136" s="41"/>
      <c r="L136" s="45"/>
      <c r="M136" s="241"/>
      <c r="N136" s="242"/>
      <c r="O136" s="85"/>
      <c r="P136" s="85"/>
      <c r="Q136" s="85"/>
      <c r="R136" s="85"/>
      <c r="S136" s="85"/>
      <c r="T136" s="86"/>
      <c r="U136" s="39"/>
      <c r="V136" s="39"/>
      <c r="W136" s="39"/>
      <c r="X136" s="39"/>
      <c r="Y136" s="39"/>
      <c r="Z136" s="39"/>
      <c r="AA136" s="39"/>
      <c r="AB136" s="39"/>
      <c r="AC136" s="39"/>
      <c r="AD136" s="39"/>
      <c r="AE136" s="39"/>
      <c r="AT136" s="17" t="s">
        <v>1088</v>
      </c>
      <c r="AU136" s="17" t="s">
        <v>89</v>
      </c>
    </row>
    <row r="137" s="2" customFormat="1" ht="16.5" customHeight="1">
      <c r="A137" s="39"/>
      <c r="B137" s="40"/>
      <c r="C137" s="228" t="s">
        <v>265</v>
      </c>
      <c r="D137" s="228" t="s">
        <v>266</v>
      </c>
      <c r="E137" s="229" t="s">
        <v>1326</v>
      </c>
      <c r="F137" s="230" t="s">
        <v>1327</v>
      </c>
      <c r="G137" s="231" t="s">
        <v>1264</v>
      </c>
      <c r="H137" s="232">
        <v>1.55</v>
      </c>
      <c r="I137" s="233"/>
      <c r="J137" s="234">
        <f>ROUND(I137*H137,2)</f>
        <v>0</v>
      </c>
      <c r="K137" s="230" t="s">
        <v>1086</v>
      </c>
      <c r="L137" s="235"/>
      <c r="M137" s="236" t="s">
        <v>44</v>
      </c>
      <c r="N137" s="237" t="s">
        <v>53</v>
      </c>
      <c r="O137" s="85"/>
      <c r="P137" s="224">
        <f>O137*H137</f>
        <v>0</v>
      </c>
      <c r="Q137" s="224">
        <v>0.001</v>
      </c>
      <c r="R137" s="224">
        <f>Q137*H137</f>
        <v>0.0015500000000000002</v>
      </c>
      <c r="S137" s="224">
        <v>0</v>
      </c>
      <c r="T137" s="225">
        <f>S137*H137</f>
        <v>0</v>
      </c>
      <c r="U137" s="39"/>
      <c r="V137" s="39"/>
      <c r="W137" s="39"/>
      <c r="X137" s="39"/>
      <c r="Y137" s="39"/>
      <c r="Z137" s="39"/>
      <c r="AA137" s="39"/>
      <c r="AB137" s="39"/>
      <c r="AC137" s="39"/>
      <c r="AD137" s="39"/>
      <c r="AE137" s="39"/>
      <c r="AR137" s="226" t="s">
        <v>269</v>
      </c>
      <c r="AT137" s="226" t="s">
        <v>266</v>
      </c>
      <c r="AU137" s="226" t="s">
        <v>89</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270</v>
      </c>
      <c r="BM137" s="226" t="s">
        <v>1328</v>
      </c>
    </row>
    <row r="138" s="2" customFormat="1" ht="24.15" customHeight="1">
      <c r="A138" s="39"/>
      <c r="B138" s="40"/>
      <c r="C138" s="215" t="s">
        <v>272</v>
      </c>
      <c r="D138" s="215" t="s">
        <v>195</v>
      </c>
      <c r="E138" s="216" t="s">
        <v>1329</v>
      </c>
      <c r="F138" s="217" t="s">
        <v>1330</v>
      </c>
      <c r="G138" s="218" t="s">
        <v>220</v>
      </c>
      <c r="H138" s="219">
        <v>6</v>
      </c>
      <c r="I138" s="220"/>
      <c r="J138" s="221">
        <f>ROUND(I138*H138,2)</f>
        <v>0</v>
      </c>
      <c r="K138" s="217" t="s">
        <v>1086</v>
      </c>
      <c r="L138" s="45"/>
      <c r="M138" s="222" t="s">
        <v>44</v>
      </c>
      <c r="N138" s="223"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200</v>
      </c>
      <c r="AT138" s="226" t="s">
        <v>195</v>
      </c>
      <c r="AU138" s="226" t="s">
        <v>89</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200</v>
      </c>
      <c r="BM138" s="226" t="s">
        <v>1331</v>
      </c>
    </row>
    <row r="139" s="2" customFormat="1">
      <c r="A139" s="39"/>
      <c r="B139" s="40"/>
      <c r="C139" s="41"/>
      <c r="D139" s="248" t="s">
        <v>1088</v>
      </c>
      <c r="E139" s="41"/>
      <c r="F139" s="249" t="s">
        <v>1332</v>
      </c>
      <c r="G139" s="41"/>
      <c r="H139" s="41"/>
      <c r="I139" s="240"/>
      <c r="J139" s="41"/>
      <c r="K139" s="41"/>
      <c r="L139" s="45"/>
      <c r="M139" s="241"/>
      <c r="N139" s="242"/>
      <c r="O139" s="85"/>
      <c r="P139" s="85"/>
      <c r="Q139" s="85"/>
      <c r="R139" s="85"/>
      <c r="S139" s="85"/>
      <c r="T139" s="86"/>
      <c r="U139" s="39"/>
      <c r="V139" s="39"/>
      <c r="W139" s="39"/>
      <c r="X139" s="39"/>
      <c r="Y139" s="39"/>
      <c r="Z139" s="39"/>
      <c r="AA139" s="39"/>
      <c r="AB139" s="39"/>
      <c r="AC139" s="39"/>
      <c r="AD139" s="39"/>
      <c r="AE139" s="39"/>
      <c r="AT139" s="17" t="s">
        <v>1088</v>
      </c>
      <c r="AU139" s="17" t="s">
        <v>89</v>
      </c>
    </row>
    <row r="140" s="2" customFormat="1" ht="16.5" customHeight="1">
      <c r="A140" s="39"/>
      <c r="B140" s="40"/>
      <c r="C140" s="228" t="s">
        <v>277</v>
      </c>
      <c r="D140" s="228" t="s">
        <v>266</v>
      </c>
      <c r="E140" s="229" t="s">
        <v>1333</v>
      </c>
      <c r="F140" s="230" t="s">
        <v>1334</v>
      </c>
      <c r="G140" s="231" t="s">
        <v>220</v>
      </c>
      <c r="H140" s="232">
        <v>8</v>
      </c>
      <c r="I140" s="233"/>
      <c r="J140" s="234">
        <f>ROUND(I140*H140,2)</f>
        <v>0</v>
      </c>
      <c r="K140" s="230" t="s">
        <v>1086</v>
      </c>
      <c r="L140" s="235"/>
      <c r="M140" s="236" t="s">
        <v>44</v>
      </c>
      <c r="N140" s="237" t="s">
        <v>53</v>
      </c>
      <c r="O140" s="85"/>
      <c r="P140" s="224">
        <f>O140*H140</f>
        <v>0</v>
      </c>
      <c r="Q140" s="224">
        <v>0.00013999999999999999</v>
      </c>
      <c r="R140" s="224">
        <f>Q140*H140</f>
        <v>0.0011199999999999999</v>
      </c>
      <c r="S140" s="224">
        <v>0</v>
      </c>
      <c r="T140" s="225">
        <f>S140*H140</f>
        <v>0</v>
      </c>
      <c r="U140" s="39"/>
      <c r="V140" s="39"/>
      <c r="W140" s="39"/>
      <c r="X140" s="39"/>
      <c r="Y140" s="39"/>
      <c r="Z140" s="39"/>
      <c r="AA140" s="39"/>
      <c r="AB140" s="39"/>
      <c r="AC140" s="39"/>
      <c r="AD140" s="39"/>
      <c r="AE140" s="39"/>
      <c r="AR140" s="226" t="s">
        <v>269</v>
      </c>
      <c r="AT140" s="226" t="s">
        <v>266</v>
      </c>
      <c r="AU140" s="226" t="s">
        <v>89</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270</v>
      </c>
      <c r="BM140" s="226" t="s">
        <v>1335</v>
      </c>
    </row>
    <row r="141" s="2" customFormat="1" ht="24.15" customHeight="1">
      <c r="A141" s="39"/>
      <c r="B141" s="40"/>
      <c r="C141" s="215" t="s">
        <v>7</v>
      </c>
      <c r="D141" s="215" t="s">
        <v>195</v>
      </c>
      <c r="E141" s="216" t="s">
        <v>1336</v>
      </c>
      <c r="F141" s="217" t="s">
        <v>1337</v>
      </c>
      <c r="G141" s="218" t="s">
        <v>220</v>
      </c>
      <c r="H141" s="219">
        <v>1</v>
      </c>
      <c r="I141" s="220"/>
      <c r="J141" s="221">
        <f>ROUND(I141*H141,2)</f>
        <v>0</v>
      </c>
      <c r="K141" s="217" t="s">
        <v>1086</v>
      </c>
      <c r="L141" s="45"/>
      <c r="M141" s="222" t="s">
        <v>44</v>
      </c>
      <c r="N141" s="223"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221</v>
      </c>
      <c r="AT141" s="226" t="s">
        <v>195</v>
      </c>
      <c r="AU141" s="226" t="s">
        <v>89</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221</v>
      </c>
      <c r="BM141" s="226" t="s">
        <v>1338</v>
      </c>
    </row>
    <row r="142" s="2" customFormat="1">
      <c r="A142" s="39"/>
      <c r="B142" s="40"/>
      <c r="C142" s="41"/>
      <c r="D142" s="248" t="s">
        <v>1088</v>
      </c>
      <c r="E142" s="41"/>
      <c r="F142" s="249" t="s">
        <v>1339</v>
      </c>
      <c r="G142" s="41"/>
      <c r="H142" s="41"/>
      <c r="I142" s="240"/>
      <c r="J142" s="41"/>
      <c r="K142" s="41"/>
      <c r="L142" s="45"/>
      <c r="M142" s="241"/>
      <c r="N142" s="242"/>
      <c r="O142" s="85"/>
      <c r="P142" s="85"/>
      <c r="Q142" s="85"/>
      <c r="R142" s="85"/>
      <c r="S142" s="85"/>
      <c r="T142" s="86"/>
      <c r="U142" s="39"/>
      <c r="V142" s="39"/>
      <c r="W142" s="39"/>
      <c r="X142" s="39"/>
      <c r="Y142" s="39"/>
      <c r="Z142" s="39"/>
      <c r="AA142" s="39"/>
      <c r="AB142" s="39"/>
      <c r="AC142" s="39"/>
      <c r="AD142" s="39"/>
      <c r="AE142" s="39"/>
      <c r="AT142" s="17" t="s">
        <v>1088</v>
      </c>
      <c r="AU142" s="17" t="s">
        <v>89</v>
      </c>
    </row>
    <row r="143" s="2" customFormat="1" ht="24.15" customHeight="1">
      <c r="A143" s="39"/>
      <c r="B143" s="40"/>
      <c r="C143" s="215" t="s">
        <v>284</v>
      </c>
      <c r="D143" s="215" t="s">
        <v>195</v>
      </c>
      <c r="E143" s="216" t="s">
        <v>1340</v>
      </c>
      <c r="F143" s="217" t="s">
        <v>1341</v>
      </c>
      <c r="G143" s="218" t="s">
        <v>1275</v>
      </c>
      <c r="H143" s="219">
        <v>0.029999999999999999</v>
      </c>
      <c r="I143" s="220"/>
      <c r="J143" s="221">
        <f>ROUND(I143*H143,2)</f>
        <v>0</v>
      </c>
      <c r="K143" s="217" t="s">
        <v>1086</v>
      </c>
      <c r="L143" s="45"/>
      <c r="M143" s="222" t="s">
        <v>44</v>
      </c>
      <c r="N143" s="223"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1067</v>
      </c>
      <c r="AT143" s="226" t="s">
        <v>195</v>
      </c>
      <c r="AU143" s="226" t="s">
        <v>89</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1067</v>
      </c>
      <c r="BM143" s="226" t="s">
        <v>1342</v>
      </c>
    </row>
    <row r="144" s="2" customFormat="1">
      <c r="A144" s="39"/>
      <c r="B144" s="40"/>
      <c r="C144" s="41"/>
      <c r="D144" s="248" t="s">
        <v>1088</v>
      </c>
      <c r="E144" s="41"/>
      <c r="F144" s="249" t="s">
        <v>1343</v>
      </c>
      <c r="G144" s="41"/>
      <c r="H144" s="41"/>
      <c r="I144" s="240"/>
      <c r="J144" s="41"/>
      <c r="K144" s="41"/>
      <c r="L144" s="45"/>
      <c r="M144" s="250"/>
      <c r="N144" s="251"/>
      <c r="O144" s="245"/>
      <c r="P144" s="245"/>
      <c r="Q144" s="245"/>
      <c r="R144" s="245"/>
      <c r="S144" s="245"/>
      <c r="T144" s="252"/>
      <c r="U144" s="39"/>
      <c r="V144" s="39"/>
      <c r="W144" s="39"/>
      <c r="X144" s="39"/>
      <c r="Y144" s="39"/>
      <c r="Z144" s="39"/>
      <c r="AA144" s="39"/>
      <c r="AB144" s="39"/>
      <c r="AC144" s="39"/>
      <c r="AD144" s="39"/>
      <c r="AE144" s="39"/>
      <c r="AT144" s="17" t="s">
        <v>1088</v>
      </c>
      <c r="AU144" s="17" t="s">
        <v>89</v>
      </c>
    </row>
    <row r="145" s="2" customFormat="1" ht="6.96" customHeight="1">
      <c r="A145" s="39"/>
      <c r="B145" s="60"/>
      <c r="C145" s="61"/>
      <c r="D145" s="61"/>
      <c r="E145" s="61"/>
      <c r="F145" s="61"/>
      <c r="G145" s="61"/>
      <c r="H145" s="61"/>
      <c r="I145" s="61"/>
      <c r="J145" s="61"/>
      <c r="K145" s="61"/>
      <c r="L145" s="45"/>
      <c r="M145" s="39"/>
      <c r="O145" s="39"/>
      <c r="P145" s="39"/>
      <c r="Q145" s="39"/>
      <c r="R145" s="39"/>
      <c r="S145" s="39"/>
      <c r="T145" s="39"/>
      <c r="U145" s="39"/>
      <c r="V145" s="39"/>
      <c r="W145" s="39"/>
      <c r="X145" s="39"/>
      <c r="Y145" s="39"/>
      <c r="Z145" s="39"/>
      <c r="AA145" s="39"/>
      <c r="AB145" s="39"/>
      <c r="AC145" s="39"/>
      <c r="AD145" s="39"/>
      <c r="AE145" s="39"/>
    </row>
  </sheetData>
  <sheetProtection sheet="1" autoFilter="0" formatColumns="0" formatRows="0" objects="1" scenarios="1" spinCount="100000" saltValue="Bx/Mnw9uviDg+DhzaFoSV3D3+8DzL8P7GYTK63yIf3eDhnsx3mbQjHlVlz+AR/lOngMKY71eslbBbEWBXVy8eA==" hashValue="ODIBWSwjEQcDgMuBcP21wgoE9l6Rek0t0ljptgyhs9+FqH/UsmJlXkWdkYiGm5hMstLsb5rRb1cDVUR6MiDV+A==" algorithmName="SHA-512" password="CC35"/>
  <autoFilter ref="C96:K144"/>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0" r:id="rId1" display="https://podminky.urs.cz/item/CS_URS_2022_01/181351103"/>
    <hyperlink ref="F102" r:id="rId2" display="https://podminky.urs.cz/item/CS_URS_2022_01/174101101"/>
    <hyperlink ref="F104" r:id="rId3" display="https://podminky.urs.cz/item/CS_URS_2022_01/181411131"/>
    <hyperlink ref="F109" r:id="rId4" display="https://podminky.urs.cz/item/CS_URS_2022_01/327122211"/>
    <hyperlink ref="F111" r:id="rId5" display="https://podminky.urs.cz/item/CS_URS_2022_01/460641211"/>
    <hyperlink ref="F114" r:id="rId6" display="https://podminky.urs.cz/item/CS_URS_2022_01/311101211"/>
    <hyperlink ref="F118" r:id="rId7" display="https://podminky.urs.cz/item/CS_URS_2022_01/311101212"/>
    <hyperlink ref="F122" r:id="rId8" display="https://podminky.urs.cz/item/CS_URS_2022_01/327262001"/>
    <hyperlink ref="F125" r:id="rId9" display="https://podminky.urs.cz/item/CS_URS_2022_01/564811111"/>
    <hyperlink ref="F128" r:id="rId10" display="https://podminky.urs.cz/item/CS_URS_2022_01/631311115"/>
    <hyperlink ref="F130" r:id="rId11" display="https://podminky.urs.cz/item/CS_URS_2022_01/637211321"/>
    <hyperlink ref="F133" r:id="rId12" display="https://podminky.urs.cz/item/CS_URS_2022_01/741410001"/>
    <hyperlink ref="F136" r:id="rId13" display="https://podminky.urs.cz/item/CS_URS_2022_01/741420001"/>
    <hyperlink ref="F139" r:id="rId14" display="https://podminky.urs.cz/item/CS_URS_2022_01/741440031"/>
    <hyperlink ref="F142" r:id="rId15" display="https://podminky.urs.cz/item/CS_URS_2022_01/741810001"/>
    <hyperlink ref="F144" r:id="rId16" display="https://podminky.urs.cz/item/CS_URS_2022_01/998741101"/>
  </hyperlinks>
  <pageMargins left="0.39375" right="0.39375" top="0.39375" bottom="0.39375" header="0" footer="0"/>
  <pageSetup paperSize="9" orientation="landscape" blackAndWhite="1" fitToHeight="100"/>
  <headerFooter>
    <oddFooter>&amp;CStrana &amp;P z &amp;N</oddFooter>
  </headerFooter>
  <drawing r:id="rId1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112</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1" customFormat="1" ht="12" customHeight="1">
      <c r="B8" s="20"/>
      <c r="D8" s="144" t="s">
        <v>151</v>
      </c>
      <c r="L8" s="20"/>
    </row>
    <row r="9" s="2" customFormat="1" ht="16.5" customHeight="1">
      <c r="A9" s="39"/>
      <c r="B9" s="45"/>
      <c r="C9" s="39"/>
      <c r="D9" s="39"/>
      <c r="E9" s="145" t="s">
        <v>152</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1344</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4" t="s">
        <v>18</v>
      </c>
      <c r="E13" s="39"/>
      <c r="F13" s="134" t="s">
        <v>44</v>
      </c>
      <c r="G13" s="39"/>
      <c r="H13" s="39"/>
      <c r="I13" s="144" t="s">
        <v>20</v>
      </c>
      <c r="J13" s="134" t="s">
        <v>44</v>
      </c>
      <c r="K13" s="39"/>
      <c r="L13" s="147"/>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9" t="str">
        <f>'Rekapitulace zakázky'!AN8</f>
        <v>27. 1. 2022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4" t="s">
        <v>36</v>
      </c>
      <c r="E19" s="39"/>
      <c r="F19" s="39"/>
      <c r="G19" s="39"/>
      <c r="H19" s="39"/>
      <c r="I19" s="144"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4" t="s">
        <v>38</v>
      </c>
      <c r="E22" s="39"/>
      <c r="F22" s="39"/>
      <c r="G22" s="39"/>
      <c r="H22" s="39"/>
      <c r="I22" s="144" t="s">
        <v>31</v>
      </c>
      <c r="J22" s="134" t="s">
        <v>39</v>
      </c>
      <c r="K22" s="39"/>
      <c r="L22" s="147"/>
      <c r="S22" s="39"/>
      <c r="T22" s="39"/>
      <c r="U22" s="39"/>
      <c r="V22" s="39"/>
      <c r="W22" s="39"/>
      <c r="X22" s="39"/>
      <c r="Y22" s="39"/>
      <c r="Z22" s="39"/>
      <c r="AA22" s="39"/>
      <c r="AB22" s="39"/>
      <c r="AC22" s="39"/>
      <c r="AD22" s="39"/>
      <c r="AE22" s="39"/>
    </row>
    <row r="23" s="2" customFormat="1" ht="18" customHeight="1">
      <c r="A23" s="39"/>
      <c r="B23" s="45"/>
      <c r="C23" s="39"/>
      <c r="D23" s="39"/>
      <c r="E23" s="134" t="s">
        <v>40</v>
      </c>
      <c r="F23" s="39"/>
      <c r="G23" s="39"/>
      <c r="H23" s="39"/>
      <c r="I23" s="144" t="s">
        <v>34</v>
      </c>
      <c r="J23" s="134" t="s">
        <v>41</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4" t="s">
        <v>43</v>
      </c>
      <c r="E25" s="39"/>
      <c r="F25" s="39"/>
      <c r="G25" s="39"/>
      <c r="H25" s="39"/>
      <c r="I25" s="144" t="s">
        <v>31</v>
      </c>
      <c r="J25" s="134" t="s">
        <v>44</v>
      </c>
      <c r="K25" s="39"/>
      <c r="L25" s="147"/>
      <c r="S25" s="39"/>
      <c r="T25" s="39"/>
      <c r="U25" s="39"/>
      <c r="V25" s="39"/>
      <c r="W25" s="39"/>
      <c r="X25" s="39"/>
      <c r="Y25" s="39"/>
      <c r="Z25" s="39"/>
      <c r="AA25" s="39"/>
      <c r="AB25" s="39"/>
      <c r="AC25" s="39"/>
      <c r="AD25" s="39"/>
      <c r="AE25" s="39"/>
    </row>
    <row r="26" s="2" customFormat="1" ht="18" customHeight="1">
      <c r="A26" s="39"/>
      <c r="B26" s="45"/>
      <c r="C26" s="39"/>
      <c r="D26" s="39"/>
      <c r="E26" s="134" t="s">
        <v>45</v>
      </c>
      <c r="F26" s="39"/>
      <c r="G26" s="39"/>
      <c r="H26" s="39"/>
      <c r="I26" s="144" t="s">
        <v>34</v>
      </c>
      <c r="J26" s="134" t="s">
        <v>44</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4" t="s">
        <v>46</v>
      </c>
      <c r="E28" s="39"/>
      <c r="F28" s="39"/>
      <c r="G28" s="39"/>
      <c r="H28" s="39"/>
      <c r="I28" s="39"/>
      <c r="J28" s="39"/>
      <c r="K28" s="39"/>
      <c r="L28" s="147"/>
      <c r="S28" s="39"/>
      <c r="T28" s="39"/>
      <c r="U28" s="39"/>
      <c r="V28" s="39"/>
      <c r="W28" s="39"/>
      <c r="X28" s="39"/>
      <c r="Y28" s="39"/>
      <c r="Z28" s="39"/>
      <c r="AA28" s="39"/>
      <c r="AB28" s="39"/>
      <c r="AC28" s="39"/>
      <c r="AD28" s="39"/>
      <c r="AE28" s="39"/>
    </row>
    <row r="29" s="8" customFormat="1" ht="71.25" customHeight="1">
      <c r="A29" s="150"/>
      <c r="B29" s="151"/>
      <c r="C29" s="150"/>
      <c r="D29" s="150"/>
      <c r="E29" s="152" t="s">
        <v>47</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48</v>
      </c>
      <c r="E32" s="39"/>
      <c r="F32" s="39"/>
      <c r="G32" s="39"/>
      <c r="H32" s="39"/>
      <c r="I32" s="39"/>
      <c r="J32" s="156">
        <f>ROUND(J86,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50</v>
      </c>
      <c r="G34" s="39"/>
      <c r="H34" s="39"/>
      <c r="I34" s="157" t="s">
        <v>49</v>
      </c>
      <c r="J34" s="157" t="s">
        <v>51</v>
      </c>
      <c r="K34" s="39"/>
      <c r="L34" s="147"/>
      <c r="S34" s="39"/>
      <c r="T34" s="39"/>
      <c r="U34" s="39"/>
      <c r="V34" s="39"/>
      <c r="W34" s="39"/>
      <c r="X34" s="39"/>
      <c r="Y34" s="39"/>
      <c r="Z34" s="39"/>
      <c r="AA34" s="39"/>
      <c r="AB34" s="39"/>
      <c r="AC34" s="39"/>
      <c r="AD34" s="39"/>
      <c r="AE34" s="39"/>
    </row>
    <row r="35" s="2" customFormat="1" ht="14.4" customHeight="1">
      <c r="A35" s="39"/>
      <c r="B35" s="45"/>
      <c r="C35" s="39"/>
      <c r="D35" s="146" t="s">
        <v>52</v>
      </c>
      <c r="E35" s="144" t="s">
        <v>53</v>
      </c>
      <c r="F35" s="158">
        <f>ROUND((SUM(BE86:BE110)),  2)</f>
        <v>0</v>
      </c>
      <c r="G35" s="39"/>
      <c r="H35" s="39"/>
      <c r="I35" s="159">
        <v>0.20999999999999999</v>
      </c>
      <c r="J35" s="158">
        <f>ROUND(((SUM(BE86:BE110))*I35),  2)</f>
        <v>0</v>
      </c>
      <c r="K35" s="39"/>
      <c r="L35" s="147"/>
      <c r="S35" s="39"/>
      <c r="T35" s="39"/>
      <c r="U35" s="39"/>
      <c r="V35" s="39"/>
      <c r="W35" s="39"/>
      <c r="X35" s="39"/>
      <c r="Y35" s="39"/>
      <c r="Z35" s="39"/>
      <c r="AA35" s="39"/>
      <c r="AB35" s="39"/>
      <c r="AC35" s="39"/>
      <c r="AD35" s="39"/>
      <c r="AE35" s="39"/>
    </row>
    <row r="36" s="2" customFormat="1" ht="14.4" customHeight="1">
      <c r="A36" s="39"/>
      <c r="B36" s="45"/>
      <c r="C36" s="39"/>
      <c r="D36" s="39"/>
      <c r="E36" s="144" t="s">
        <v>54</v>
      </c>
      <c r="F36" s="158">
        <f>ROUND((SUM(BF86:BF110)),  2)</f>
        <v>0</v>
      </c>
      <c r="G36" s="39"/>
      <c r="H36" s="39"/>
      <c r="I36" s="159">
        <v>0.14999999999999999</v>
      </c>
      <c r="J36" s="158">
        <f>ROUND(((SUM(BF86:BF110))*I36),  2)</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55</v>
      </c>
      <c r="F37" s="158">
        <f>ROUND((SUM(BG86:BG110)),  2)</f>
        <v>0</v>
      </c>
      <c r="G37" s="39"/>
      <c r="H37" s="39"/>
      <c r="I37" s="159">
        <v>0.20999999999999999</v>
      </c>
      <c r="J37" s="158">
        <f>0</f>
        <v>0</v>
      </c>
      <c r="K37" s="39"/>
      <c r="L37" s="147"/>
      <c r="S37" s="39"/>
      <c r="T37" s="39"/>
      <c r="U37" s="39"/>
      <c r="V37" s="39"/>
      <c r="W37" s="39"/>
      <c r="X37" s="39"/>
      <c r="Y37" s="39"/>
      <c r="Z37" s="39"/>
      <c r="AA37" s="39"/>
      <c r="AB37" s="39"/>
      <c r="AC37" s="39"/>
      <c r="AD37" s="39"/>
      <c r="AE37" s="39"/>
    </row>
    <row r="38" hidden="1" s="2" customFormat="1" ht="14.4" customHeight="1">
      <c r="A38" s="39"/>
      <c r="B38" s="45"/>
      <c r="C38" s="39"/>
      <c r="D38" s="39"/>
      <c r="E38" s="144" t="s">
        <v>56</v>
      </c>
      <c r="F38" s="158">
        <f>ROUND((SUM(BH86:BH110)),  2)</f>
        <v>0</v>
      </c>
      <c r="G38" s="39"/>
      <c r="H38" s="39"/>
      <c r="I38" s="159">
        <v>0.14999999999999999</v>
      </c>
      <c r="J38" s="158">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57</v>
      </c>
      <c r="F39" s="158">
        <f>ROUND((SUM(BI86:BI110)),  2)</f>
        <v>0</v>
      </c>
      <c r="G39" s="39"/>
      <c r="H39" s="39"/>
      <c r="I39" s="159">
        <v>0</v>
      </c>
      <c r="J39" s="158">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0"/>
      <c r="D41" s="161" t="s">
        <v>58</v>
      </c>
      <c r="E41" s="162"/>
      <c r="F41" s="162"/>
      <c r="G41" s="163" t="s">
        <v>59</v>
      </c>
      <c r="H41" s="164" t="s">
        <v>60</v>
      </c>
      <c r="I41" s="162"/>
      <c r="J41" s="165">
        <f>SUM(J32:J39)</f>
        <v>0</v>
      </c>
      <c r="K41" s="166"/>
      <c r="L41" s="147"/>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7"/>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7"/>
      <c r="S46" s="39"/>
      <c r="T46" s="39"/>
      <c r="U46" s="39"/>
      <c r="V46" s="39"/>
      <c r="W46" s="39"/>
      <c r="X46" s="39"/>
      <c r="Y46" s="39"/>
      <c r="Z46" s="39"/>
      <c r="AA46" s="39"/>
      <c r="AB46" s="39"/>
      <c r="AC46" s="39"/>
      <c r="AD46" s="39"/>
      <c r="AE46" s="39"/>
    </row>
    <row r="47" hidden="1" s="2" customFormat="1" ht="24.96" customHeight="1">
      <c r="A47" s="39"/>
      <c r="B47" s="40"/>
      <c r="C47" s="23" t="s">
        <v>157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Kostelec nad Orlicí</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151</v>
      </c>
      <c r="D51" s="22"/>
      <c r="E51" s="22"/>
      <c r="F51" s="22"/>
      <c r="G51" s="22"/>
      <c r="H51" s="22"/>
      <c r="I51" s="22"/>
      <c r="J51" s="22"/>
      <c r="K51" s="22"/>
      <c r="L51" s="20"/>
    </row>
    <row r="52" hidden="1" s="2" customFormat="1" ht="16.5" customHeight="1">
      <c r="A52" s="39"/>
      <c r="B52" s="40"/>
      <c r="C52" s="41"/>
      <c r="D52" s="41"/>
      <c r="E52" s="171" t="s">
        <v>152</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0" t="str">
        <f>E11</f>
        <v>Část B - Provizorní zabezpečovací zařízení</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Kostelec nad Orlicí</v>
      </c>
      <c r="G56" s="41"/>
      <c r="H56" s="41"/>
      <c r="I56" s="32" t="s">
        <v>24</v>
      </c>
      <c r="J56" s="73" t="str">
        <f>IF(J14="","",J14)</f>
        <v>27. 1. 2022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v>
      </c>
      <c r="G58" s="41"/>
      <c r="H58" s="41"/>
      <c r="I58" s="32" t="s">
        <v>38</v>
      </c>
      <c r="J58" s="37" t="str">
        <f>E23</f>
        <v>Signal Projekt,s.r.o.</v>
      </c>
      <c r="K58" s="41"/>
      <c r="L58" s="147"/>
      <c r="S58" s="39"/>
      <c r="T58" s="39"/>
      <c r="U58" s="39"/>
      <c r="V58" s="39"/>
      <c r="W58" s="39"/>
      <c r="X58" s="39"/>
      <c r="Y58" s="39"/>
      <c r="Z58" s="39"/>
      <c r="AA58" s="39"/>
      <c r="AB58" s="39"/>
      <c r="AC58" s="39"/>
      <c r="AD58" s="39"/>
      <c r="AE58" s="39"/>
    </row>
    <row r="59" hidden="1" s="2" customFormat="1" ht="15.15" customHeight="1">
      <c r="A59" s="39"/>
      <c r="B59" s="40"/>
      <c r="C59" s="32" t="s">
        <v>36</v>
      </c>
      <c r="D59" s="41"/>
      <c r="E59" s="41"/>
      <c r="F59" s="27" t="str">
        <f>IF(E20="","",E20)</f>
        <v>Vyplň údaj</v>
      </c>
      <c r="G59" s="41"/>
      <c r="H59" s="41"/>
      <c r="I59" s="32" t="s">
        <v>43</v>
      </c>
      <c r="J59" s="37" t="str">
        <f>E26</f>
        <v>Pavel Pospíšil, Dis.</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158</v>
      </c>
      <c r="D61" s="174"/>
      <c r="E61" s="174"/>
      <c r="F61" s="174"/>
      <c r="G61" s="174"/>
      <c r="H61" s="174"/>
      <c r="I61" s="174"/>
      <c r="J61" s="175" t="s">
        <v>159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80</v>
      </c>
      <c r="D63" s="41"/>
      <c r="E63" s="41"/>
      <c r="F63" s="41"/>
      <c r="G63" s="41"/>
      <c r="H63" s="41"/>
      <c r="I63" s="41"/>
      <c r="J63" s="103">
        <f>J86</f>
        <v>0</v>
      </c>
      <c r="K63" s="41"/>
      <c r="L63" s="147"/>
      <c r="S63" s="39"/>
      <c r="T63" s="39"/>
      <c r="U63" s="39"/>
      <c r="V63" s="39"/>
      <c r="W63" s="39"/>
      <c r="X63" s="39"/>
      <c r="Y63" s="39"/>
      <c r="Z63" s="39"/>
      <c r="AA63" s="39"/>
      <c r="AB63" s="39"/>
      <c r="AC63" s="39"/>
      <c r="AD63" s="39"/>
      <c r="AE63" s="39"/>
      <c r="AU63" s="17" t="s">
        <v>160</v>
      </c>
    </row>
    <row r="64" hidden="1" s="9" customFormat="1" ht="24.96" customHeight="1">
      <c r="A64" s="9"/>
      <c r="B64" s="177"/>
      <c r="C64" s="178"/>
      <c r="D64" s="179" t="s">
        <v>176</v>
      </c>
      <c r="E64" s="180"/>
      <c r="F64" s="180"/>
      <c r="G64" s="180"/>
      <c r="H64" s="180"/>
      <c r="I64" s="180"/>
      <c r="J64" s="181">
        <f>J87</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7"/>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7"/>
      <c r="S70" s="39"/>
      <c r="T70" s="39"/>
      <c r="U70" s="39"/>
      <c r="V70" s="39"/>
      <c r="W70" s="39"/>
      <c r="X70" s="39"/>
      <c r="Y70" s="39"/>
      <c r="Z70" s="39"/>
      <c r="AA70" s="39"/>
      <c r="AB70" s="39"/>
      <c r="AC70" s="39"/>
      <c r="AD70" s="39"/>
      <c r="AE70" s="39"/>
    </row>
    <row r="71" s="2" customFormat="1" ht="24.96" customHeight="1">
      <c r="A71" s="39"/>
      <c r="B71" s="40"/>
      <c r="C71" s="23" t="s">
        <v>177</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Kostelec nad Orlicí</v>
      </c>
      <c r="F74" s="32"/>
      <c r="G74" s="32"/>
      <c r="H74" s="32"/>
      <c r="I74" s="41"/>
      <c r="J74" s="41"/>
      <c r="K74" s="41"/>
      <c r="L74" s="147"/>
      <c r="S74" s="39"/>
      <c r="T74" s="39"/>
      <c r="U74" s="39"/>
      <c r="V74" s="39"/>
      <c r="W74" s="39"/>
      <c r="X74" s="39"/>
      <c r="Y74" s="39"/>
      <c r="Z74" s="39"/>
      <c r="AA74" s="39"/>
      <c r="AB74" s="39"/>
      <c r="AC74" s="39"/>
      <c r="AD74" s="39"/>
      <c r="AE74" s="39"/>
    </row>
    <row r="75" s="1" customFormat="1" ht="12" customHeight="1">
      <c r="B75" s="21"/>
      <c r="C75" s="32" t="s">
        <v>151</v>
      </c>
      <c r="D75" s="22"/>
      <c r="E75" s="22"/>
      <c r="F75" s="22"/>
      <c r="G75" s="22"/>
      <c r="H75" s="22"/>
      <c r="I75" s="22"/>
      <c r="J75" s="22"/>
      <c r="K75" s="22"/>
      <c r="L75" s="20"/>
    </row>
    <row r="76" s="2" customFormat="1" ht="16.5" customHeight="1">
      <c r="A76" s="39"/>
      <c r="B76" s="40"/>
      <c r="C76" s="41"/>
      <c r="D76" s="41"/>
      <c r="E76" s="171" t="s">
        <v>152</v>
      </c>
      <c r="F76" s="41"/>
      <c r="G76" s="41"/>
      <c r="H76" s="41"/>
      <c r="I76" s="41"/>
      <c r="J76" s="41"/>
      <c r="K76" s="41"/>
      <c r="L76" s="147"/>
      <c r="S76" s="39"/>
      <c r="T76" s="39"/>
      <c r="U76" s="39"/>
      <c r="V76" s="39"/>
      <c r="W76" s="39"/>
      <c r="X76" s="39"/>
      <c r="Y76" s="39"/>
      <c r="Z76" s="39"/>
      <c r="AA76" s="39"/>
      <c r="AB76" s="39"/>
      <c r="AC76" s="39"/>
      <c r="AD76" s="39"/>
      <c r="AE76" s="39"/>
    </row>
    <row r="77" s="2" customFormat="1" ht="12" customHeight="1">
      <c r="A77" s="39"/>
      <c r="B77" s="40"/>
      <c r="C77" s="32" t="s">
        <v>153</v>
      </c>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6.5" customHeight="1">
      <c r="A78" s="39"/>
      <c r="B78" s="40"/>
      <c r="C78" s="41"/>
      <c r="D78" s="41"/>
      <c r="E78" s="70" t="str">
        <f>E11</f>
        <v>Část B - Provizorní zabezpečovací zařízení</v>
      </c>
      <c r="F78" s="41"/>
      <c r="G78" s="41"/>
      <c r="H78" s="41"/>
      <c r="I78" s="41"/>
      <c r="J78" s="41"/>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2" customHeight="1">
      <c r="A80" s="39"/>
      <c r="B80" s="40"/>
      <c r="C80" s="32" t="s">
        <v>22</v>
      </c>
      <c r="D80" s="41"/>
      <c r="E80" s="41"/>
      <c r="F80" s="27" t="str">
        <f>F14</f>
        <v>žst. Kostelec nad Orlicí</v>
      </c>
      <c r="G80" s="41"/>
      <c r="H80" s="41"/>
      <c r="I80" s="32" t="s">
        <v>24</v>
      </c>
      <c r="J80" s="73" t="str">
        <f>IF(J14="","",J14)</f>
        <v>27. 1. 2022</v>
      </c>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5.15" customHeight="1">
      <c r="A82" s="39"/>
      <c r="B82" s="40"/>
      <c r="C82" s="32" t="s">
        <v>30</v>
      </c>
      <c r="D82" s="41"/>
      <c r="E82" s="41"/>
      <c r="F82" s="27" t="str">
        <f>E17</f>
        <v>Správa železnic, s.o.</v>
      </c>
      <c r="G82" s="41"/>
      <c r="H82" s="41"/>
      <c r="I82" s="32" t="s">
        <v>38</v>
      </c>
      <c r="J82" s="37" t="str">
        <f>E23</f>
        <v>Signal Projekt,s.r.o.</v>
      </c>
      <c r="K82" s="41"/>
      <c r="L82" s="147"/>
      <c r="S82" s="39"/>
      <c r="T82" s="39"/>
      <c r="U82" s="39"/>
      <c r="V82" s="39"/>
      <c r="W82" s="39"/>
      <c r="X82" s="39"/>
      <c r="Y82" s="39"/>
      <c r="Z82" s="39"/>
      <c r="AA82" s="39"/>
      <c r="AB82" s="39"/>
      <c r="AC82" s="39"/>
      <c r="AD82" s="39"/>
      <c r="AE82" s="39"/>
    </row>
    <row r="83" s="2" customFormat="1" ht="15.15" customHeight="1">
      <c r="A83" s="39"/>
      <c r="B83" s="40"/>
      <c r="C83" s="32" t="s">
        <v>36</v>
      </c>
      <c r="D83" s="41"/>
      <c r="E83" s="41"/>
      <c r="F83" s="27" t="str">
        <f>IF(E20="","",E20)</f>
        <v>Vyplň údaj</v>
      </c>
      <c r="G83" s="41"/>
      <c r="H83" s="41"/>
      <c r="I83" s="32" t="s">
        <v>43</v>
      </c>
      <c r="J83" s="37" t="str">
        <f>E26</f>
        <v>Pavel Pospíšil, Dis.</v>
      </c>
      <c r="K83" s="41"/>
      <c r="L83" s="147"/>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47"/>
      <c r="S84" s="39"/>
      <c r="T84" s="39"/>
      <c r="U84" s="39"/>
      <c r="V84" s="39"/>
      <c r="W84" s="39"/>
      <c r="X84" s="39"/>
      <c r="Y84" s="39"/>
      <c r="Z84" s="39"/>
      <c r="AA84" s="39"/>
      <c r="AB84" s="39"/>
      <c r="AC84" s="39"/>
      <c r="AD84" s="39"/>
      <c r="AE84" s="39"/>
    </row>
    <row r="85" s="11" customFormat="1" ht="29.28" customHeight="1">
      <c r="A85" s="188"/>
      <c r="B85" s="189"/>
      <c r="C85" s="190" t="s">
        <v>178</v>
      </c>
      <c r="D85" s="191" t="s">
        <v>67</v>
      </c>
      <c r="E85" s="191" t="s">
        <v>63</v>
      </c>
      <c r="F85" s="191" t="s">
        <v>64</v>
      </c>
      <c r="G85" s="191" t="s">
        <v>179</v>
      </c>
      <c r="H85" s="191" t="s">
        <v>180</v>
      </c>
      <c r="I85" s="191" t="s">
        <v>181</v>
      </c>
      <c r="J85" s="191" t="s">
        <v>159</v>
      </c>
      <c r="K85" s="192" t="s">
        <v>182</v>
      </c>
      <c r="L85" s="193"/>
      <c r="M85" s="93" t="s">
        <v>44</v>
      </c>
      <c r="N85" s="94" t="s">
        <v>52</v>
      </c>
      <c r="O85" s="94" t="s">
        <v>183</v>
      </c>
      <c r="P85" s="94" t="s">
        <v>184</v>
      </c>
      <c r="Q85" s="94" t="s">
        <v>185</v>
      </c>
      <c r="R85" s="94" t="s">
        <v>186</v>
      </c>
      <c r="S85" s="94" t="s">
        <v>187</v>
      </c>
      <c r="T85" s="95" t="s">
        <v>188</v>
      </c>
      <c r="U85" s="188"/>
      <c r="V85" s="188"/>
      <c r="W85" s="188"/>
      <c r="X85" s="188"/>
      <c r="Y85" s="188"/>
      <c r="Z85" s="188"/>
      <c r="AA85" s="188"/>
      <c r="AB85" s="188"/>
      <c r="AC85" s="188"/>
      <c r="AD85" s="188"/>
      <c r="AE85" s="188"/>
    </row>
    <row r="86" s="2" customFormat="1" ht="22.8" customHeight="1">
      <c r="A86" s="39"/>
      <c r="B86" s="40"/>
      <c r="C86" s="100" t="s">
        <v>189</v>
      </c>
      <c r="D86" s="41"/>
      <c r="E86" s="41"/>
      <c r="F86" s="41"/>
      <c r="G86" s="41"/>
      <c r="H86" s="41"/>
      <c r="I86" s="41"/>
      <c r="J86" s="194">
        <f>BK86</f>
        <v>0</v>
      </c>
      <c r="K86" s="41"/>
      <c r="L86" s="45"/>
      <c r="M86" s="96"/>
      <c r="N86" s="195"/>
      <c r="O86" s="97"/>
      <c r="P86" s="196">
        <f>P87</f>
        <v>0</v>
      </c>
      <c r="Q86" s="97"/>
      <c r="R86" s="196">
        <f>R87</f>
        <v>0</v>
      </c>
      <c r="S86" s="97"/>
      <c r="T86" s="197">
        <f>T87</f>
        <v>0</v>
      </c>
      <c r="U86" s="39"/>
      <c r="V86" s="39"/>
      <c r="W86" s="39"/>
      <c r="X86" s="39"/>
      <c r="Y86" s="39"/>
      <c r="Z86" s="39"/>
      <c r="AA86" s="39"/>
      <c r="AB86" s="39"/>
      <c r="AC86" s="39"/>
      <c r="AD86" s="39"/>
      <c r="AE86" s="39"/>
      <c r="AT86" s="17" t="s">
        <v>81</v>
      </c>
      <c r="AU86" s="17" t="s">
        <v>160</v>
      </c>
      <c r="BK86" s="198">
        <f>BK87</f>
        <v>0</v>
      </c>
    </row>
    <row r="87" s="12" customFormat="1" ht="25.92" customHeight="1">
      <c r="A87" s="12"/>
      <c r="B87" s="199"/>
      <c r="C87" s="200"/>
      <c r="D87" s="201" t="s">
        <v>81</v>
      </c>
      <c r="E87" s="202" t="s">
        <v>1062</v>
      </c>
      <c r="F87" s="202" t="s">
        <v>1063</v>
      </c>
      <c r="G87" s="200"/>
      <c r="H87" s="200"/>
      <c r="I87" s="203"/>
      <c r="J87" s="204">
        <f>BK87</f>
        <v>0</v>
      </c>
      <c r="K87" s="200"/>
      <c r="L87" s="205"/>
      <c r="M87" s="206"/>
      <c r="N87" s="207"/>
      <c r="O87" s="207"/>
      <c r="P87" s="208">
        <f>SUM(P88:P110)</f>
        <v>0</v>
      </c>
      <c r="Q87" s="207"/>
      <c r="R87" s="208">
        <f>SUM(R88:R110)</f>
        <v>0</v>
      </c>
      <c r="S87" s="207"/>
      <c r="T87" s="209">
        <f>SUM(T88:T110)</f>
        <v>0</v>
      </c>
      <c r="U87" s="12"/>
      <c r="V87" s="12"/>
      <c r="W87" s="12"/>
      <c r="X87" s="12"/>
      <c r="Y87" s="12"/>
      <c r="Z87" s="12"/>
      <c r="AA87" s="12"/>
      <c r="AB87" s="12"/>
      <c r="AC87" s="12"/>
      <c r="AD87" s="12"/>
      <c r="AE87" s="12"/>
      <c r="AR87" s="210" t="s">
        <v>200</v>
      </c>
      <c r="AT87" s="211" t="s">
        <v>81</v>
      </c>
      <c r="AU87" s="211" t="s">
        <v>82</v>
      </c>
      <c r="AY87" s="210" t="s">
        <v>192</v>
      </c>
      <c r="BK87" s="212">
        <f>SUM(BK88:BK110)</f>
        <v>0</v>
      </c>
    </row>
    <row r="88" s="2" customFormat="1" ht="16.5" customHeight="1">
      <c r="A88" s="39"/>
      <c r="B88" s="40"/>
      <c r="C88" s="215" t="s">
        <v>89</v>
      </c>
      <c r="D88" s="215" t="s">
        <v>195</v>
      </c>
      <c r="E88" s="216" t="s">
        <v>1345</v>
      </c>
      <c r="F88" s="217" t="s">
        <v>1346</v>
      </c>
      <c r="G88" s="218" t="s">
        <v>220</v>
      </c>
      <c r="H88" s="219">
        <v>1</v>
      </c>
      <c r="I88" s="220"/>
      <c r="J88" s="221">
        <f>ROUND(I88*H88,2)</f>
        <v>0</v>
      </c>
      <c r="K88" s="217" t="s">
        <v>199</v>
      </c>
      <c r="L88" s="45"/>
      <c r="M88" s="222" t="s">
        <v>44</v>
      </c>
      <c r="N88" s="223" t="s">
        <v>53</v>
      </c>
      <c r="O88" s="85"/>
      <c r="P88" s="224">
        <f>O88*H88</f>
        <v>0</v>
      </c>
      <c r="Q88" s="224">
        <v>0</v>
      </c>
      <c r="R88" s="224">
        <f>Q88*H88</f>
        <v>0</v>
      </c>
      <c r="S88" s="224">
        <v>0</v>
      </c>
      <c r="T88" s="225">
        <f>S88*H88</f>
        <v>0</v>
      </c>
      <c r="U88" s="39"/>
      <c r="V88" s="39"/>
      <c r="W88" s="39"/>
      <c r="X88" s="39"/>
      <c r="Y88" s="39"/>
      <c r="Z88" s="39"/>
      <c r="AA88" s="39"/>
      <c r="AB88" s="39"/>
      <c r="AC88" s="39"/>
      <c r="AD88" s="39"/>
      <c r="AE88" s="39"/>
      <c r="AR88" s="226" t="s">
        <v>211</v>
      </c>
      <c r="AT88" s="226" t="s">
        <v>195</v>
      </c>
      <c r="AU88" s="226" t="s">
        <v>89</v>
      </c>
      <c r="AY88" s="17" t="s">
        <v>192</v>
      </c>
      <c r="BE88" s="227">
        <f>IF(N88="základní",J88,0)</f>
        <v>0</v>
      </c>
      <c r="BF88" s="227">
        <f>IF(N88="snížená",J88,0)</f>
        <v>0</v>
      </c>
      <c r="BG88" s="227">
        <f>IF(N88="zákl. přenesená",J88,0)</f>
        <v>0</v>
      </c>
      <c r="BH88" s="227">
        <f>IF(N88="sníž. přenesená",J88,0)</f>
        <v>0</v>
      </c>
      <c r="BI88" s="227">
        <f>IF(N88="nulová",J88,0)</f>
        <v>0</v>
      </c>
      <c r="BJ88" s="17" t="s">
        <v>89</v>
      </c>
      <c r="BK88" s="227">
        <f>ROUND(I88*H88,2)</f>
        <v>0</v>
      </c>
      <c r="BL88" s="17" t="s">
        <v>211</v>
      </c>
      <c r="BM88" s="226" t="s">
        <v>1347</v>
      </c>
    </row>
    <row r="89" s="2" customFormat="1" ht="21.75" customHeight="1">
      <c r="A89" s="39"/>
      <c r="B89" s="40"/>
      <c r="C89" s="228" t="s">
        <v>91</v>
      </c>
      <c r="D89" s="228" t="s">
        <v>266</v>
      </c>
      <c r="E89" s="229" t="s">
        <v>1348</v>
      </c>
      <c r="F89" s="230" t="s">
        <v>1349</v>
      </c>
      <c r="G89" s="231" t="s">
        <v>220</v>
      </c>
      <c r="H89" s="232">
        <v>1</v>
      </c>
      <c r="I89" s="233"/>
      <c r="J89" s="234">
        <f>ROUND(I89*H89,2)</f>
        <v>0</v>
      </c>
      <c r="K89" s="230" t="s">
        <v>44</v>
      </c>
      <c r="L89" s="235"/>
      <c r="M89" s="236" t="s">
        <v>44</v>
      </c>
      <c r="N89" s="237" t="s">
        <v>53</v>
      </c>
      <c r="O89" s="85"/>
      <c r="P89" s="224">
        <f>O89*H89</f>
        <v>0</v>
      </c>
      <c r="Q89" s="224">
        <v>0</v>
      </c>
      <c r="R89" s="224">
        <f>Q89*H89</f>
        <v>0</v>
      </c>
      <c r="S89" s="224">
        <v>0</v>
      </c>
      <c r="T89" s="225">
        <f>S89*H89</f>
        <v>0</v>
      </c>
      <c r="U89" s="39"/>
      <c r="V89" s="39"/>
      <c r="W89" s="39"/>
      <c r="X89" s="39"/>
      <c r="Y89" s="39"/>
      <c r="Z89" s="39"/>
      <c r="AA89" s="39"/>
      <c r="AB89" s="39"/>
      <c r="AC89" s="39"/>
      <c r="AD89" s="39"/>
      <c r="AE89" s="39"/>
      <c r="AR89" s="226" t="s">
        <v>275</v>
      </c>
      <c r="AT89" s="226" t="s">
        <v>266</v>
      </c>
      <c r="AU89" s="226" t="s">
        <v>89</v>
      </c>
      <c r="AY89" s="17" t="s">
        <v>192</v>
      </c>
      <c r="BE89" s="227">
        <f>IF(N89="základní",J89,0)</f>
        <v>0</v>
      </c>
      <c r="BF89" s="227">
        <f>IF(N89="snížená",J89,0)</f>
        <v>0</v>
      </c>
      <c r="BG89" s="227">
        <f>IF(N89="zákl. přenesená",J89,0)</f>
        <v>0</v>
      </c>
      <c r="BH89" s="227">
        <f>IF(N89="sníž. přenesená",J89,0)</f>
        <v>0</v>
      </c>
      <c r="BI89" s="227">
        <f>IF(N89="nulová",J89,0)</f>
        <v>0</v>
      </c>
      <c r="BJ89" s="17" t="s">
        <v>89</v>
      </c>
      <c r="BK89" s="227">
        <f>ROUND(I89*H89,2)</f>
        <v>0</v>
      </c>
      <c r="BL89" s="17" t="s">
        <v>275</v>
      </c>
      <c r="BM89" s="226" t="s">
        <v>1350</v>
      </c>
    </row>
    <row r="90" s="2" customFormat="1" ht="16.5" customHeight="1">
      <c r="A90" s="39"/>
      <c r="B90" s="40"/>
      <c r="C90" s="215" t="s">
        <v>99</v>
      </c>
      <c r="D90" s="215" t="s">
        <v>195</v>
      </c>
      <c r="E90" s="216" t="s">
        <v>1351</v>
      </c>
      <c r="F90" s="217" t="s">
        <v>1352</v>
      </c>
      <c r="G90" s="218" t="s">
        <v>220</v>
      </c>
      <c r="H90" s="219">
        <v>1</v>
      </c>
      <c r="I90" s="220"/>
      <c r="J90" s="221">
        <f>ROUND(I90*H90,2)</f>
        <v>0</v>
      </c>
      <c r="K90" s="217" t="s">
        <v>199</v>
      </c>
      <c r="L90" s="45"/>
      <c r="M90" s="222" t="s">
        <v>44</v>
      </c>
      <c r="N90" s="223"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89</v>
      </c>
      <c r="AT90" s="226" t="s">
        <v>195</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89</v>
      </c>
      <c r="BM90" s="226" t="s">
        <v>1353</v>
      </c>
    </row>
    <row r="91" s="2" customFormat="1" ht="37.8" customHeight="1">
      <c r="A91" s="39"/>
      <c r="B91" s="40"/>
      <c r="C91" s="215" t="s">
        <v>200</v>
      </c>
      <c r="D91" s="215" t="s">
        <v>195</v>
      </c>
      <c r="E91" s="216" t="s">
        <v>1354</v>
      </c>
      <c r="F91" s="217" t="s">
        <v>1355</v>
      </c>
      <c r="G91" s="218" t="s">
        <v>220</v>
      </c>
      <c r="H91" s="219">
        <v>24</v>
      </c>
      <c r="I91" s="220"/>
      <c r="J91" s="221">
        <f>ROUND(I91*H91,2)</f>
        <v>0</v>
      </c>
      <c r="K91" s="217" t="s">
        <v>199</v>
      </c>
      <c r="L91" s="45"/>
      <c r="M91" s="222" t="s">
        <v>44</v>
      </c>
      <c r="N91" s="223" t="s">
        <v>53</v>
      </c>
      <c r="O91" s="85"/>
      <c r="P91" s="224">
        <f>O91*H91</f>
        <v>0</v>
      </c>
      <c r="Q91" s="224">
        <v>0</v>
      </c>
      <c r="R91" s="224">
        <f>Q91*H91</f>
        <v>0</v>
      </c>
      <c r="S91" s="224">
        <v>0</v>
      </c>
      <c r="T91" s="225">
        <f>S91*H91</f>
        <v>0</v>
      </c>
      <c r="U91" s="39"/>
      <c r="V91" s="39"/>
      <c r="W91" s="39"/>
      <c r="X91" s="39"/>
      <c r="Y91" s="39"/>
      <c r="Z91" s="39"/>
      <c r="AA91" s="39"/>
      <c r="AB91" s="39"/>
      <c r="AC91" s="39"/>
      <c r="AD91" s="39"/>
      <c r="AE91" s="39"/>
      <c r="AR91" s="226" t="s">
        <v>211</v>
      </c>
      <c r="AT91" s="226" t="s">
        <v>195</v>
      </c>
      <c r="AU91" s="226" t="s">
        <v>89</v>
      </c>
      <c r="AY91" s="17" t="s">
        <v>192</v>
      </c>
      <c r="BE91" s="227">
        <f>IF(N91="základní",J91,0)</f>
        <v>0</v>
      </c>
      <c r="BF91" s="227">
        <f>IF(N91="snížená",J91,0)</f>
        <v>0</v>
      </c>
      <c r="BG91" s="227">
        <f>IF(N91="zákl. přenesená",J91,0)</f>
        <v>0</v>
      </c>
      <c r="BH91" s="227">
        <f>IF(N91="sníž. přenesená",J91,0)</f>
        <v>0</v>
      </c>
      <c r="BI91" s="227">
        <f>IF(N91="nulová",J91,0)</f>
        <v>0</v>
      </c>
      <c r="BJ91" s="17" t="s">
        <v>89</v>
      </c>
      <c r="BK91" s="227">
        <f>ROUND(I91*H91,2)</f>
        <v>0</v>
      </c>
      <c r="BL91" s="17" t="s">
        <v>211</v>
      </c>
      <c r="BM91" s="226" t="s">
        <v>1356</v>
      </c>
    </row>
    <row r="92" s="2" customFormat="1" ht="37.8" customHeight="1">
      <c r="A92" s="39"/>
      <c r="B92" s="40"/>
      <c r="C92" s="215" t="s">
        <v>213</v>
      </c>
      <c r="D92" s="215" t="s">
        <v>195</v>
      </c>
      <c r="E92" s="216" t="s">
        <v>1357</v>
      </c>
      <c r="F92" s="217" t="s">
        <v>1358</v>
      </c>
      <c r="G92" s="218" t="s">
        <v>220</v>
      </c>
      <c r="H92" s="219">
        <v>4</v>
      </c>
      <c r="I92" s="220"/>
      <c r="J92" s="221">
        <f>ROUND(I92*H92,2)</f>
        <v>0</v>
      </c>
      <c r="K92" s="217" t="s">
        <v>199</v>
      </c>
      <c r="L92" s="45"/>
      <c r="M92" s="222" t="s">
        <v>44</v>
      </c>
      <c r="N92" s="223"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211</v>
      </c>
      <c r="AT92" s="226" t="s">
        <v>195</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211</v>
      </c>
      <c r="BM92" s="226" t="s">
        <v>1359</v>
      </c>
    </row>
    <row r="93" s="2" customFormat="1" ht="16.5" customHeight="1">
      <c r="A93" s="39"/>
      <c r="B93" s="40"/>
      <c r="C93" s="215" t="s">
        <v>217</v>
      </c>
      <c r="D93" s="215" t="s">
        <v>195</v>
      </c>
      <c r="E93" s="216" t="s">
        <v>1360</v>
      </c>
      <c r="F93" s="217" t="s">
        <v>1361</v>
      </c>
      <c r="G93" s="218" t="s">
        <v>220</v>
      </c>
      <c r="H93" s="219">
        <v>24</v>
      </c>
      <c r="I93" s="220"/>
      <c r="J93" s="221">
        <f>ROUND(I93*H93,2)</f>
        <v>0</v>
      </c>
      <c r="K93" s="217" t="s">
        <v>199</v>
      </c>
      <c r="L93" s="45"/>
      <c r="M93" s="222" t="s">
        <v>44</v>
      </c>
      <c r="N93" s="223"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89</v>
      </c>
      <c r="AT93" s="226" t="s">
        <v>195</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89</v>
      </c>
      <c r="BM93" s="226" t="s">
        <v>1362</v>
      </c>
    </row>
    <row r="94" s="2" customFormat="1" ht="16.5" customHeight="1">
      <c r="A94" s="39"/>
      <c r="B94" s="40"/>
      <c r="C94" s="215" t="s">
        <v>223</v>
      </c>
      <c r="D94" s="215" t="s">
        <v>195</v>
      </c>
      <c r="E94" s="216" t="s">
        <v>1363</v>
      </c>
      <c r="F94" s="217" t="s">
        <v>1364</v>
      </c>
      <c r="G94" s="218" t="s">
        <v>220</v>
      </c>
      <c r="H94" s="219">
        <v>4</v>
      </c>
      <c r="I94" s="220"/>
      <c r="J94" s="221">
        <f>ROUND(I94*H94,2)</f>
        <v>0</v>
      </c>
      <c r="K94" s="217" t="s">
        <v>199</v>
      </c>
      <c r="L94" s="45"/>
      <c r="M94" s="222" t="s">
        <v>44</v>
      </c>
      <c r="N94" s="223"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89</v>
      </c>
      <c r="AT94" s="226" t="s">
        <v>195</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89</v>
      </c>
      <c r="BM94" s="226" t="s">
        <v>1365</v>
      </c>
    </row>
    <row r="95" s="2" customFormat="1" ht="44.25" customHeight="1">
      <c r="A95" s="39"/>
      <c r="B95" s="40"/>
      <c r="C95" s="215" t="s">
        <v>227</v>
      </c>
      <c r="D95" s="215" t="s">
        <v>195</v>
      </c>
      <c r="E95" s="216" t="s">
        <v>1366</v>
      </c>
      <c r="F95" s="217" t="s">
        <v>1367</v>
      </c>
      <c r="G95" s="218" t="s">
        <v>220</v>
      </c>
      <c r="H95" s="219">
        <v>1</v>
      </c>
      <c r="I95" s="220"/>
      <c r="J95" s="221">
        <f>ROUND(I95*H95,2)</f>
        <v>0</v>
      </c>
      <c r="K95" s="217" t="s">
        <v>199</v>
      </c>
      <c r="L95" s="45"/>
      <c r="M95" s="222" t="s">
        <v>44</v>
      </c>
      <c r="N95" s="223"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200</v>
      </c>
      <c r="AT95" s="226" t="s">
        <v>195</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200</v>
      </c>
      <c r="BM95" s="226" t="s">
        <v>1368</v>
      </c>
    </row>
    <row r="96" s="2" customFormat="1" ht="37.8" customHeight="1">
      <c r="A96" s="39"/>
      <c r="B96" s="40"/>
      <c r="C96" s="215" t="s">
        <v>231</v>
      </c>
      <c r="D96" s="215" t="s">
        <v>195</v>
      </c>
      <c r="E96" s="216" t="s">
        <v>870</v>
      </c>
      <c r="F96" s="217" t="s">
        <v>871</v>
      </c>
      <c r="G96" s="218" t="s">
        <v>220</v>
      </c>
      <c r="H96" s="219">
        <v>5</v>
      </c>
      <c r="I96" s="220"/>
      <c r="J96" s="221">
        <f>ROUND(I96*H96,2)</f>
        <v>0</v>
      </c>
      <c r="K96" s="217" t="s">
        <v>199</v>
      </c>
      <c r="L96" s="45"/>
      <c r="M96" s="222" t="s">
        <v>44</v>
      </c>
      <c r="N96" s="223"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200</v>
      </c>
      <c r="AT96" s="226" t="s">
        <v>195</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200</v>
      </c>
      <c r="BM96" s="226" t="s">
        <v>1369</v>
      </c>
    </row>
    <row r="97" s="2" customFormat="1" ht="37.8" customHeight="1">
      <c r="A97" s="39"/>
      <c r="B97" s="40"/>
      <c r="C97" s="215" t="s">
        <v>235</v>
      </c>
      <c r="D97" s="215" t="s">
        <v>195</v>
      </c>
      <c r="E97" s="216" t="s">
        <v>874</v>
      </c>
      <c r="F97" s="217" t="s">
        <v>875</v>
      </c>
      <c r="G97" s="218" t="s">
        <v>220</v>
      </c>
      <c r="H97" s="219">
        <v>5</v>
      </c>
      <c r="I97" s="220"/>
      <c r="J97" s="221">
        <f>ROUND(I97*H97,2)</f>
        <v>0</v>
      </c>
      <c r="K97" s="217" t="s">
        <v>199</v>
      </c>
      <c r="L97" s="45"/>
      <c r="M97" s="222" t="s">
        <v>44</v>
      </c>
      <c r="N97" s="223"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200</v>
      </c>
      <c r="AT97" s="226" t="s">
        <v>195</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200</v>
      </c>
      <c r="BM97" s="226" t="s">
        <v>1370</v>
      </c>
    </row>
    <row r="98" s="2" customFormat="1" ht="16.5" customHeight="1">
      <c r="A98" s="39"/>
      <c r="B98" s="40"/>
      <c r="C98" s="215" t="s">
        <v>239</v>
      </c>
      <c r="D98" s="215" t="s">
        <v>195</v>
      </c>
      <c r="E98" s="216" t="s">
        <v>921</v>
      </c>
      <c r="F98" s="217" t="s">
        <v>922</v>
      </c>
      <c r="G98" s="218" t="s">
        <v>220</v>
      </c>
      <c r="H98" s="219">
        <v>5</v>
      </c>
      <c r="I98" s="220"/>
      <c r="J98" s="221">
        <f>ROUND(I98*H98,2)</f>
        <v>0</v>
      </c>
      <c r="K98" s="217" t="s">
        <v>199</v>
      </c>
      <c r="L98" s="45"/>
      <c r="M98" s="222" t="s">
        <v>44</v>
      </c>
      <c r="N98" s="223"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89</v>
      </c>
      <c r="AT98" s="226" t="s">
        <v>195</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89</v>
      </c>
      <c r="BM98" s="226" t="s">
        <v>1371</v>
      </c>
    </row>
    <row r="99" s="2" customFormat="1" ht="16.5" customHeight="1">
      <c r="A99" s="39"/>
      <c r="B99" s="40"/>
      <c r="C99" s="215" t="s">
        <v>243</v>
      </c>
      <c r="D99" s="215" t="s">
        <v>195</v>
      </c>
      <c r="E99" s="216" t="s">
        <v>925</v>
      </c>
      <c r="F99" s="217" t="s">
        <v>926</v>
      </c>
      <c r="G99" s="218" t="s">
        <v>220</v>
      </c>
      <c r="H99" s="219">
        <v>5</v>
      </c>
      <c r="I99" s="220"/>
      <c r="J99" s="221">
        <f>ROUND(I99*H99,2)</f>
        <v>0</v>
      </c>
      <c r="K99" s="217" t="s">
        <v>199</v>
      </c>
      <c r="L99" s="45"/>
      <c r="M99" s="222" t="s">
        <v>44</v>
      </c>
      <c r="N99" s="223"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89</v>
      </c>
      <c r="AT99" s="226" t="s">
        <v>195</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89</v>
      </c>
      <c r="BM99" s="226" t="s">
        <v>1372</v>
      </c>
    </row>
    <row r="100" s="2" customFormat="1" ht="16.5" customHeight="1">
      <c r="A100" s="39"/>
      <c r="B100" s="40"/>
      <c r="C100" s="215" t="s">
        <v>247</v>
      </c>
      <c r="D100" s="215" t="s">
        <v>195</v>
      </c>
      <c r="E100" s="216" t="s">
        <v>1373</v>
      </c>
      <c r="F100" s="217" t="s">
        <v>1374</v>
      </c>
      <c r="G100" s="218" t="s">
        <v>220</v>
      </c>
      <c r="H100" s="219">
        <v>3</v>
      </c>
      <c r="I100" s="220"/>
      <c r="J100" s="221">
        <f>ROUND(I100*H100,2)</f>
        <v>0</v>
      </c>
      <c r="K100" s="217" t="s">
        <v>1375</v>
      </c>
      <c r="L100" s="45"/>
      <c r="M100" s="222" t="s">
        <v>44</v>
      </c>
      <c r="N100" s="223"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211</v>
      </c>
      <c r="AT100" s="226" t="s">
        <v>195</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211</v>
      </c>
      <c r="BM100" s="226" t="s">
        <v>1376</v>
      </c>
    </row>
    <row r="101" s="2" customFormat="1" ht="16.5" customHeight="1">
      <c r="A101" s="39"/>
      <c r="B101" s="40"/>
      <c r="C101" s="215" t="s">
        <v>251</v>
      </c>
      <c r="D101" s="215" t="s">
        <v>195</v>
      </c>
      <c r="E101" s="216" t="s">
        <v>1377</v>
      </c>
      <c r="F101" s="217" t="s">
        <v>1378</v>
      </c>
      <c r="G101" s="218" t="s">
        <v>220</v>
      </c>
      <c r="H101" s="219">
        <v>3</v>
      </c>
      <c r="I101" s="220"/>
      <c r="J101" s="221">
        <f>ROUND(I101*H101,2)</f>
        <v>0</v>
      </c>
      <c r="K101" s="217" t="s">
        <v>1375</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89</v>
      </c>
      <c r="AT101" s="226" t="s">
        <v>195</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89</v>
      </c>
      <c r="BM101" s="226" t="s">
        <v>1379</v>
      </c>
    </row>
    <row r="102" s="2" customFormat="1" ht="16.5" customHeight="1">
      <c r="A102" s="39"/>
      <c r="B102" s="40"/>
      <c r="C102" s="215" t="s">
        <v>8</v>
      </c>
      <c r="D102" s="215" t="s">
        <v>195</v>
      </c>
      <c r="E102" s="216" t="s">
        <v>507</v>
      </c>
      <c r="F102" s="217" t="s">
        <v>508</v>
      </c>
      <c r="G102" s="218" t="s">
        <v>220</v>
      </c>
      <c r="H102" s="219">
        <v>60</v>
      </c>
      <c r="I102" s="220"/>
      <c r="J102" s="221">
        <f>ROUND(I102*H102,2)</f>
        <v>0</v>
      </c>
      <c r="K102" s="217" t="s">
        <v>199</v>
      </c>
      <c r="L102" s="45"/>
      <c r="M102" s="222" t="s">
        <v>44</v>
      </c>
      <c r="N102" s="223"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221</v>
      </c>
      <c r="AT102" s="226" t="s">
        <v>195</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221</v>
      </c>
      <c r="BM102" s="226" t="s">
        <v>1380</v>
      </c>
    </row>
    <row r="103" s="2" customFormat="1" ht="21.75" customHeight="1">
      <c r="A103" s="39"/>
      <c r="B103" s="40"/>
      <c r="C103" s="215" t="s">
        <v>211</v>
      </c>
      <c r="D103" s="215" t="s">
        <v>195</v>
      </c>
      <c r="E103" s="216" t="s">
        <v>941</v>
      </c>
      <c r="F103" s="217" t="s">
        <v>942</v>
      </c>
      <c r="G103" s="218" t="s">
        <v>220</v>
      </c>
      <c r="H103" s="219">
        <v>60</v>
      </c>
      <c r="I103" s="220"/>
      <c r="J103" s="221">
        <f>ROUND(I103*H103,2)</f>
        <v>0</v>
      </c>
      <c r="K103" s="217" t="s">
        <v>199</v>
      </c>
      <c r="L103" s="45"/>
      <c r="M103" s="222" t="s">
        <v>44</v>
      </c>
      <c r="N103" s="223"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89</v>
      </c>
      <c r="AT103" s="226" t="s">
        <v>195</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89</v>
      </c>
      <c r="BM103" s="226" t="s">
        <v>1381</v>
      </c>
    </row>
    <row r="104" s="2" customFormat="1" ht="21.75" customHeight="1">
      <c r="A104" s="39"/>
      <c r="B104" s="40"/>
      <c r="C104" s="215" t="s">
        <v>261</v>
      </c>
      <c r="D104" s="215" t="s">
        <v>195</v>
      </c>
      <c r="E104" s="216" t="s">
        <v>1382</v>
      </c>
      <c r="F104" s="217" t="s">
        <v>1383</v>
      </c>
      <c r="G104" s="218" t="s">
        <v>220</v>
      </c>
      <c r="H104" s="219">
        <v>1</v>
      </c>
      <c r="I104" s="220"/>
      <c r="J104" s="221">
        <f>ROUND(I104*H104,2)</f>
        <v>0</v>
      </c>
      <c r="K104" s="217" t="s">
        <v>199</v>
      </c>
      <c r="L104" s="45"/>
      <c r="M104" s="222" t="s">
        <v>44</v>
      </c>
      <c r="N104" s="223"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221</v>
      </c>
      <c r="AT104" s="226" t="s">
        <v>195</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221</v>
      </c>
      <c r="BM104" s="226" t="s">
        <v>1384</v>
      </c>
    </row>
    <row r="105" s="2" customFormat="1">
      <c r="A105" s="39"/>
      <c r="B105" s="40"/>
      <c r="C105" s="228" t="s">
        <v>265</v>
      </c>
      <c r="D105" s="228" t="s">
        <v>266</v>
      </c>
      <c r="E105" s="229" t="s">
        <v>1385</v>
      </c>
      <c r="F105" s="230" t="s">
        <v>1386</v>
      </c>
      <c r="G105" s="231" t="s">
        <v>1183</v>
      </c>
      <c r="H105" s="232">
        <v>1</v>
      </c>
      <c r="I105" s="233"/>
      <c r="J105" s="234">
        <f>ROUND(I105*H105,2)</f>
        <v>0</v>
      </c>
      <c r="K105" s="230" t="s">
        <v>199</v>
      </c>
      <c r="L105" s="235"/>
      <c r="M105" s="236" t="s">
        <v>44</v>
      </c>
      <c r="N105" s="237"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275</v>
      </c>
      <c r="AT105" s="226" t="s">
        <v>266</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275</v>
      </c>
      <c r="BM105" s="226" t="s">
        <v>1387</v>
      </c>
    </row>
    <row r="106" s="2" customFormat="1" ht="16.5" customHeight="1">
      <c r="A106" s="39"/>
      <c r="B106" s="40"/>
      <c r="C106" s="228" t="s">
        <v>272</v>
      </c>
      <c r="D106" s="228" t="s">
        <v>266</v>
      </c>
      <c r="E106" s="229" t="s">
        <v>1388</v>
      </c>
      <c r="F106" s="230" t="s">
        <v>1389</v>
      </c>
      <c r="G106" s="231" t="s">
        <v>220</v>
      </c>
      <c r="H106" s="232">
        <v>1</v>
      </c>
      <c r="I106" s="233"/>
      <c r="J106" s="234">
        <f>ROUND(I106*H106,2)</f>
        <v>0</v>
      </c>
      <c r="K106" s="230" t="s">
        <v>199</v>
      </c>
      <c r="L106" s="235"/>
      <c r="M106" s="236" t="s">
        <v>44</v>
      </c>
      <c r="N106" s="237"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275</v>
      </c>
      <c r="AT106" s="226" t="s">
        <v>266</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275</v>
      </c>
      <c r="BM106" s="226" t="s">
        <v>1390</v>
      </c>
    </row>
    <row r="107" s="2" customFormat="1" ht="37.8" customHeight="1">
      <c r="A107" s="39"/>
      <c r="B107" s="40"/>
      <c r="C107" s="215" t="s">
        <v>277</v>
      </c>
      <c r="D107" s="215" t="s">
        <v>195</v>
      </c>
      <c r="E107" s="216" t="s">
        <v>262</v>
      </c>
      <c r="F107" s="217" t="s">
        <v>263</v>
      </c>
      <c r="G107" s="218" t="s">
        <v>220</v>
      </c>
      <c r="H107" s="219">
        <v>1</v>
      </c>
      <c r="I107" s="220"/>
      <c r="J107" s="221">
        <f>ROUND(I107*H107,2)</f>
        <v>0</v>
      </c>
      <c r="K107" s="217" t="s">
        <v>199</v>
      </c>
      <c r="L107" s="45"/>
      <c r="M107" s="222" t="s">
        <v>44</v>
      </c>
      <c r="N107" s="223"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200</v>
      </c>
      <c r="AT107" s="226" t="s">
        <v>195</v>
      </c>
      <c r="AU107" s="226" t="s">
        <v>89</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200</v>
      </c>
      <c r="BM107" s="226" t="s">
        <v>1391</v>
      </c>
    </row>
    <row r="108" s="2" customFormat="1" ht="16.5" customHeight="1">
      <c r="A108" s="39"/>
      <c r="B108" s="40"/>
      <c r="C108" s="228" t="s">
        <v>7</v>
      </c>
      <c r="D108" s="228" t="s">
        <v>266</v>
      </c>
      <c r="E108" s="229" t="s">
        <v>1392</v>
      </c>
      <c r="F108" s="230" t="s">
        <v>1393</v>
      </c>
      <c r="G108" s="231" t="s">
        <v>220</v>
      </c>
      <c r="H108" s="232">
        <v>1</v>
      </c>
      <c r="I108" s="233"/>
      <c r="J108" s="234">
        <f>ROUND(I108*H108,2)</f>
        <v>0</v>
      </c>
      <c r="K108" s="230" t="s">
        <v>199</v>
      </c>
      <c r="L108" s="235"/>
      <c r="M108" s="236" t="s">
        <v>44</v>
      </c>
      <c r="N108" s="237"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275</v>
      </c>
      <c r="AT108" s="226" t="s">
        <v>266</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275</v>
      </c>
      <c r="BM108" s="226" t="s">
        <v>1394</v>
      </c>
    </row>
    <row r="109" s="2" customFormat="1" ht="16.5" customHeight="1">
      <c r="A109" s="39"/>
      <c r="B109" s="40"/>
      <c r="C109" s="228" t="s">
        <v>284</v>
      </c>
      <c r="D109" s="228" t="s">
        <v>266</v>
      </c>
      <c r="E109" s="229" t="s">
        <v>1395</v>
      </c>
      <c r="F109" s="230" t="s">
        <v>1396</v>
      </c>
      <c r="G109" s="231" t="s">
        <v>220</v>
      </c>
      <c r="H109" s="232">
        <v>1</v>
      </c>
      <c r="I109" s="233"/>
      <c r="J109" s="234">
        <f>ROUND(I109*H109,2)</f>
        <v>0</v>
      </c>
      <c r="K109" s="230" t="s">
        <v>199</v>
      </c>
      <c r="L109" s="235"/>
      <c r="M109" s="236" t="s">
        <v>44</v>
      </c>
      <c r="N109" s="237"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275</v>
      </c>
      <c r="AT109" s="226" t="s">
        <v>266</v>
      </c>
      <c r="AU109" s="226" t="s">
        <v>89</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275</v>
      </c>
      <c r="BM109" s="226" t="s">
        <v>1397</v>
      </c>
    </row>
    <row r="110" s="2" customFormat="1" ht="16.5" customHeight="1">
      <c r="A110" s="39"/>
      <c r="B110" s="40"/>
      <c r="C110" s="228" t="s">
        <v>288</v>
      </c>
      <c r="D110" s="228" t="s">
        <v>266</v>
      </c>
      <c r="E110" s="229" t="s">
        <v>1398</v>
      </c>
      <c r="F110" s="230" t="s">
        <v>1399</v>
      </c>
      <c r="G110" s="231" t="s">
        <v>220</v>
      </c>
      <c r="H110" s="232">
        <v>3</v>
      </c>
      <c r="I110" s="233"/>
      <c r="J110" s="234">
        <f>ROUND(I110*H110,2)</f>
        <v>0</v>
      </c>
      <c r="K110" s="230" t="s">
        <v>199</v>
      </c>
      <c r="L110" s="235"/>
      <c r="M110" s="263" t="s">
        <v>44</v>
      </c>
      <c r="N110" s="264" t="s">
        <v>53</v>
      </c>
      <c r="O110" s="245"/>
      <c r="P110" s="246">
        <f>O110*H110</f>
        <v>0</v>
      </c>
      <c r="Q110" s="246">
        <v>0</v>
      </c>
      <c r="R110" s="246">
        <f>Q110*H110</f>
        <v>0</v>
      </c>
      <c r="S110" s="246">
        <v>0</v>
      </c>
      <c r="T110" s="247">
        <f>S110*H110</f>
        <v>0</v>
      </c>
      <c r="U110" s="39"/>
      <c r="V110" s="39"/>
      <c r="W110" s="39"/>
      <c r="X110" s="39"/>
      <c r="Y110" s="39"/>
      <c r="Z110" s="39"/>
      <c r="AA110" s="39"/>
      <c r="AB110" s="39"/>
      <c r="AC110" s="39"/>
      <c r="AD110" s="39"/>
      <c r="AE110" s="39"/>
      <c r="AR110" s="226" t="s">
        <v>275</v>
      </c>
      <c r="AT110" s="226" t="s">
        <v>266</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275</v>
      </c>
      <c r="BM110" s="226" t="s">
        <v>1400</v>
      </c>
    </row>
    <row r="111" s="2" customFormat="1" ht="6.96" customHeight="1">
      <c r="A111" s="39"/>
      <c r="B111" s="60"/>
      <c r="C111" s="61"/>
      <c r="D111" s="61"/>
      <c r="E111" s="61"/>
      <c r="F111" s="61"/>
      <c r="G111" s="61"/>
      <c r="H111" s="61"/>
      <c r="I111" s="61"/>
      <c r="J111" s="61"/>
      <c r="K111" s="61"/>
      <c r="L111" s="45"/>
      <c r="M111" s="39"/>
      <c r="O111" s="39"/>
      <c r="P111" s="39"/>
      <c r="Q111" s="39"/>
      <c r="R111" s="39"/>
      <c r="S111" s="39"/>
      <c r="T111" s="39"/>
      <c r="U111" s="39"/>
      <c r="V111" s="39"/>
      <c r="W111" s="39"/>
      <c r="X111" s="39"/>
      <c r="Y111" s="39"/>
      <c r="Z111" s="39"/>
      <c r="AA111" s="39"/>
      <c r="AB111" s="39"/>
      <c r="AC111" s="39"/>
      <c r="AD111" s="39"/>
      <c r="AE111" s="39"/>
    </row>
  </sheetData>
  <sheetProtection sheet="1" autoFilter="0" formatColumns="0" formatRows="0" objects="1" scenarios="1" spinCount="100000" saltValue="gHK+RWcwOv53UQ9u7RUUqpPR0Py56NLrAli5tL2Syvgt1RTsc0cSqMt4Q1wTrEQ1GNVL+8irgfsxZvXPRz9BNw==" hashValue="YTwVL04ESL9pge+KOLMbXM/Y6e4N6cxmhOkTJKBYCLNfFdvZFBGBYWe7IKH+N8RuU2cs6TnX0sGnn1BCqwZ84Q==" algorithmName="SHA-512" password="CC35"/>
  <autoFilter ref="C85:K110"/>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115</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1" customFormat="1" ht="12" customHeight="1">
      <c r="B8" s="20"/>
      <c r="D8" s="144" t="s">
        <v>151</v>
      </c>
      <c r="L8" s="20"/>
    </row>
    <row r="9" s="2" customFormat="1" ht="16.5" customHeight="1">
      <c r="A9" s="39"/>
      <c r="B9" s="45"/>
      <c r="C9" s="39"/>
      <c r="D9" s="39"/>
      <c r="E9" s="145" t="s">
        <v>152</v>
      </c>
      <c r="F9" s="39"/>
      <c r="G9" s="39"/>
      <c r="H9" s="39"/>
      <c r="I9" s="39"/>
      <c r="J9" s="39"/>
      <c r="K9" s="39"/>
      <c r="L9" s="147"/>
      <c r="S9" s="39"/>
      <c r="T9" s="39"/>
      <c r="U9" s="39"/>
      <c r="V9" s="39"/>
      <c r="W9" s="39"/>
      <c r="X9" s="39"/>
      <c r="Y9" s="39"/>
      <c r="Z9" s="39"/>
      <c r="AA9" s="39"/>
      <c r="AB9" s="39"/>
      <c r="AC9" s="39"/>
      <c r="AD9" s="39"/>
      <c r="AE9" s="39"/>
    </row>
    <row r="10" s="2" customFormat="1" ht="12" customHeight="1">
      <c r="A10" s="39"/>
      <c r="B10" s="45"/>
      <c r="C10" s="39"/>
      <c r="D10" s="144" t="s">
        <v>153</v>
      </c>
      <c r="E10" s="39"/>
      <c r="F10" s="39"/>
      <c r="G10" s="39"/>
      <c r="H10" s="39"/>
      <c r="I10" s="39"/>
      <c r="J10" s="39"/>
      <c r="K10" s="39"/>
      <c r="L10" s="147"/>
      <c r="S10" s="39"/>
      <c r="T10" s="39"/>
      <c r="U10" s="39"/>
      <c r="V10" s="39"/>
      <c r="W10" s="39"/>
      <c r="X10" s="39"/>
      <c r="Y10" s="39"/>
      <c r="Z10" s="39"/>
      <c r="AA10" s="39"/>
      <c r="AB10" s="39"/>
      <c r="AC10" s="39"/>
      <c r="AD10" s="39"/>
      <c r="AE10" s="39"/>
    </row>
    <row r="11" s="2" customFormat="1" ht="16.5" customHeight="1">
      <c r="A11" s="39"/>
      <c r="B11" s="45"/>
      <c r="C11" s="39"/>
      <c r="D11" s="39"/>
      <c r="E11" s="148" t="s">
        <v>1401</v>
      </c>
      <c r="F11" s="39"/>
      <c r="G11" s="39"/>
      <c r="H11" s="39"/>
      <c r="I11" s="39"/>
      <c r="J11" s="39"/>
      <c r="K11" s="39"/>
      <c r="L11" s="147"/>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7"/>
      <c r="S12" s="39"/>
      <c r="T12" s="39"/>
      <c r="U12" s="39"/>
      <c r="V12" s="39"/>
      <c r="W12" s="39"/>
      <c r="X12" s="39"/>
      <c r="Y12" s="39"/>
      <c r="Z12" s="39"/>
      <c r="AA12" s="39"/>
      <c r="AB12" s="39"/>
      <c r="AC12" s="39"/>
      <c r="AD12" s="39"/>
      <c r="AE12" s="39"/>
    </row>
    <row r="13" s="2" customFormat="1" ht="12" customHeight="1">
      <c r="A13" s="39"/>
      <c r="B13" s="45"/>
      <c r="C13" s="39"/>
      <c r="D13" s="144" t="s">
        <v>18</v>
      </c>
      <c r="E13" s="39"/>
      <c r="F13" s="134" t="s">
        <v>44</v>
      </c>
      <c r="G13" s="39"/>
      <c r="H13" s="39"/>
      <c r="I13" s="144" t="s">
        <v>20</v>
      </c>
      <c r="J13" s="134" t="s">
        <v>44</v>
      </c>
      <c r="K13" s="39"/>
      <c r="L13" s="147"/>
      <c r="S13" s="39"/>
      <c r="T13" s="39"/>
      <c r="U13" s="39"/>
      <c r="V13" s="39"/>
      <c r="W13" s="39"/>
      <c r="X13" s="39"/>
      <c r="Y13" s="39"/>
      <c r="Z13" s="39"/>
      <c r="AA13" s="39"/>
      <c r="AB13" s="39"/>
      <c r="AC13" s="39"/>
      <c r="AD13" s="39"/>
      <c r="AE13" s="39"/>
    </row>
    <row r="14" s="2" customFormat="1" ht="12" customHeight="1">
      <c r="A14" s="39"/>
      <c r="B14" s="45"/>
      <c r="C14" s="39"/>
      <c r="D14" s="144" t="s">
        <v>22</v>
      </c>
      <c r="E14" s="39"/>
      <c r="F14" s="134" t="s">
        <v>23</v>
      </c>
      <c r="G14" s="39"/>
      <c r="H14" s="39"/>
      <c r="I14" s="144" t="s">
        <v>24</v>
      </c>
      <c r="J14" s="149" t="str">
        <f>'Rekapitulace zakázky'!AN8</f>
        <v>27. 1. 2022</v>
      </c>
      <c r="K14" s="39"/>
      <c r="L14" s="147"/>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7"/>
      <c r="S15" s="39"/>
      <c r="T15" s="39"/>
      <c r="U15" s="39"/>
      <c r="V15" s="39"/>
      <c r="W15" s="39"/>
      <c r="X15" s="39"/>
      <c r="Y15" s="39"/>
      <c r="Z15" s="39"/>
      <c r="AA15" s="39"/>
      <c r="AB15" s="39"/>
      <c r="AC15" s="39"/>
      <c r="AD15" s="39"/>
      <c r="AE15" s="39"/>
    </row>
    <row r="16" s="2" customFormat="1" ht="12" customHeight="1">
      <c r="A16" s="39"/>
      <c r="B16" s="45"/>
      <c r="C16" s="39"/>
      <c r="D16" s="144" t="s">
        <v>30</v>
      </c>
      <c r="E16" s="39"/>
      <c r="F16" s="39"/>
      <c r="G16" s="39"/>
      <c r="H16" s="39"/>
      <c r="I16" s="144" t="s">
        <v>31</v>
      </c>
      <c r="J16" s="134" t="s">
        <v>32</v>
      </c>
      <c r="K16" s="39"/>
      <c r="L16" s="147"/>
      <c r="S16" s="39"/>
      <c r="T16" s="39"/>
      <c r="U16" s="39"/>
      <c r="V16" s="39"/>
      <c r="W16" s="39"/>
      <c r="X16" s="39"/>
      <c r="Y16" s="39"/>
      <c r="Z16" s="39"/>
      <c r="AA16" s="39"/>
      <c r="AB16" s="39"/>
      <c r="AC16" s="39"/>
      <c r="AD16" s="39"/>
      <c r="AE16" s="39"/>
    </row>
    <row r="17" s="2" customFormat="1" ht="18" customHeight="1">
      <c r="A17" s="39"/>
      <c r="B17" s="45"/>
      <c r="C17" s="39"/>
      <c r="D17" s="39"/>
      <c r="E17" s="134" t="s">
        <v>33</v>
      </c>
      <c r="F17" s="39"/>
      <c r="G17" s="39"/>
      <c r="H17" s="39"/>
      <c r="I17" s="144" t="s">
        <v>34</v>
      </c>
      <c r="J17" s="134" t="s">
        <v>35</v>
      </c>
      <c r="K17" s="39"/>
      <c r="L17" s="147"/>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7"/>
      <c r="S18" s="39"/>
      <c r="T18" s="39"/>
      <c r="U18" s="39"/>
      <c r="V18" s="39"/>
      <c r="W18" s="39"/>
      <c r="X18" s="39"/>
      <c r="Y18" s="39"/>
      <c r="Z18" s="39"/>
      <c r="AA18" s="39"/>
      <c r="AB18" s="39"/>
      <c r="AC18" s="39"/>
      <c r="AD18" s="39"/>
      <c r="AE18" s="39"/>
    </row>
    <row r="19" s="2" customFormat="1" ht="12" customHeight="1">
      <c r="A19" s="39"/>
      <c r="B19" s="45"/>
      <c r="C19" s="39"/>
      <c r="D19" s="144" t="s">
        <v>36</v>
      </c>
      <c r="E19" s="39"/>
      <c r="F19" s="39"/>
      <c r="G19" s="39"/>
      <c r="H19" s="39"/>
      <c r="I19" s="144" t="s">
        <v>31</v>
      </c>
      <c r="J19" s="33" t="str">
        <f>'Rekapitulace zakázky'!AN13</f>
        <v>Vyplň údaj</v>
      </c>
      <c r="K19" s="39"/>
      <c r="L19" s="147"/>
      <c r="S19" s="39"/>
      <c r="T19" s="39"/>
      <c r="U19" s="39"/>
      <c r="V19" s="39"/>
      <c r="W19" s="39"/>
      <c r="X19" s="39"/>
      <c r="Y19" s="39"/>
      <c r="Z19" s="39"/>
      <c r="AA19" s="39"/>
      <c r="AB19" s="39"/>
      <c r="AC19" s="39"/>
      <c r="AD19" s="39"/>
      <c r="AE19" s="39"/>
    </row>
    <row r="20" s="2" customFormat="1" ht="18" customHeight="1">
      <c r="A20" s="39"/>
      <c r="B20" s="45"/>
      <c r="C20" s="39"/>
      <c r="D20" s="39"/>
      <c r="E20" s="33" t="str">
        <f>'Rekapitulace zakázky'!E14</f>
        <v>Vyplň údaj</v>
      </c>
      <c r="F20" s="134"/>
      <c r="G20" s="134"/>
      <c r="H20" s="134"/>
      <c r="I20" s="144" t="s">
        <v>34</v>
      </c>
      <c r="J20" s="33" t="str">
        <f>'Rekapitulace zakázky'!AN14</f>
        <v>Vyplň údaj</v>
      </c>
      <c r="K20" s="39"/>
      <c r="L20" s="147"/>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7"/>
      <c r="S21" s="39"/>
      <c r="T21" s="39"/>
      <c r="U21" s="39"/>
      <c r="V21" s="39"/>
      <c r="W21" s="39"/>
      <c r="X21" s="39"/>
      <c r="Y21" s="39"/>
      <c r="Z21" s="39"/>
      <c r="AA21" s="39"/>
      <c r="AB21" s="39"/>
      <c r="AC21" s="39"/>
      <c r="AD21" s="39"/>
      <c r="AE21" s="39"/>
    </row>
    <row r="22" s="2" customFormat="1" ht="12" customHeight="1">
      <c r="A22" s="39"/>
      <c r="B22" s="45"/>
      <c r="C22" s="39"/>
      <c r="D22" s="144" t="s">
        <v>38</v>
      </c>
      <c r="E22" s="39"/>
      <c r="F22" s="39"/>
      <c r="G22" s="39"/>
      <c r="H22" s="39"/>
      <c r="I22" s="144" t="s">
        <v>31</v>
      </c>
      <c r="J22" s="134" t="s">
        <v>39</v>
      </c>
      <c r="K22" s="39"/>
      <c r="L22" s="147"/>
      <c r="S22" s="39"/>
      <c r="T22" s="39"/>
      <c r="U22" s="39"/>
      <c r="V22" s="39"/>
      <c r="W22" s="39"/>
      <c r="X22" s="39"/>
      <c r="Y22" s="39"/>
      <c r="Z22" s="39"/>
      <c r="AA22" s="39"/>
      <c r="AB22" s="39"/>
      <c r="AC22" s="39"/>
      <c r="AD22" s="39"/>
      <c r="AE22" s="39"/>
    </row>
    <row r="23" s="2" customFormat="1" ht="18" customHeight="1">
      <c r="A23" s="39"/>
      <c r="B23" s="45"/>
      <c r="C23" s="39"/>
      <c r="D23" s="39"/>
      <c r="E23" s="134" t="s">
        <v>40</v>
      </c>
      <c r="F23" s="39"/>
      <c r="G23" s="39"/>
      <c r="H23" s="39"/>
      <c r="I23" s="144" t="s">
        <v>34</v>
      </c>
      <c r="J23" s="134" t="s">
        <v>41</v>
      </c>
      <c r="K23" s="39"/>
      <c r="L23" s="147"/>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7"/>
      <c r="S24" s="39"/>
      <c r="T24" s="39"/>
      <c r="U24" s="39"/>
      <c r="V24" s="39"/>
      <c r="W24" s="39"/>
      <c r="X24" s="39"/>
      <c r="Y24" s="39"/>
      <c r="Z24" s="39"/>
      <c r="AA24" s="39"/>
      <c r="AB24" s="39"/>
      <c r="AC24" s="39"/>
      <c r="AD24" s="39"/>
      <c r="AE24" s="39"/>
    </row>
    <row r="25" s="2" customFormat="1" ht="12" customHeight="1">
      <c r="A25" s="39"/>
      <c r="B25" s="45"/>
      <c r="C25" s="39"/>
      <c r="D25" s="144" t="s">
        <v>43</v>
      </c>
      <c r="E25" s="39"/>
      <c r="F25" s="39"/>
      <c r="G25" s="39"/>
      <c r="H25" s="39"/>
      <c r="I25" s="144" t="s">
        <v>31</v>
      </c>
      <c r="J25" s="134" t="s">
        <v>44</v>
      </c>
      <c r="K25" s="39"/>
      <c r="L25" s="147"/>
      <c r="S25" s="39"/>
      <c r="T25" s="39"/>
      <c r="U25" s="39"/>
      <c r="V25" s="39"/>
      <c r="W25" s="39"/>
      <c r="X25" s="39"/>
      <c r="Y25" s="39"/>
      <c r="Z25" s="39"/>
      <c r="AA25" s="39"/>
      <c r="AB25" s="39"/>
      <c r="AC25" s="39"/>
      <c r="AD25" s="39"/>
      <c r="AE25" s="39"/>
    </row>
    <row r="26" s="2" customFormat="1" ht="18" customHeight="1">
      <c r="A26" s="39"/>
      <c r="B26" s="45"/>
      <c r="C26" s="39"/>
      <c r="D26" s="39"/>
      <c r="E26" s="134" t="s">
        <v>45</v>
      </c>
      <c r="F26" s="39"/>
      <c r="G26" s="39"/>
      <c r="H26" s="39"/>
      <c r="I26" s="144" t="s">
        <v>34</v>
      </c>
      <c r="J26" s="134" t="s">
        <v>44</v>
      </c>
      <c r="K26" s="39"/>
      <c r="L26" s="147"/>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7"/>
      <c r="S27" s="39"/>
      <c r="T27" s="39"/>
      <c r="U27" s="39"/>
      <c r="V27" s="39"/>
      <c r="W27" s="39"/>
      <c r="X27" s="39"/>
      <c r="Y27" s="39"/>
      <c r="Z27" s="39"/>
      <c r="AA27" s="39"/>
      <c r="AB27" s="39"/>
      <c r="AC27" s="39"/>
      <c r="AD27" s="39"/>
      <c r="AE27" s="39"/>
    </row>
    <row r="28" s="2" customFormat="1" ht="12" customHeight="1">
      <c r="A28" s="39"/>
      <c r="B28" s="45"/>
      <c r="C28" s="39"/>
      <c r="D28" s="144" t="s">
        <v>46</v>
      </c>
      <c r="E28" s="39"/>
      <c r="F28" s="39"/>
      <c r="G28" s="39"/>
      <c r="H28" s="39"/>
      <c r="I28" s="39"/>
      <c r="J28" s="39"/>
      <c r="K28" s="39"/>
      <c r="L28" s="147"/>
      <c r="S28" s="39"/>
      <c r="T28" s="39"/>
      <c r="U28" s="39"/>
      <c r="V28" s="39"/>
      <c r="W28" s="39"/>
      <c r="X28" s="39"/>
      <c r="Y28" s="39"/>
      <c r="Z28" s="39"/>
      <c r="AA28" s="39"/>
      <c r="AB28" s="39"/>
      <c r="AC28" s="39"/>
      <c r="AD28" s="39"/>
      <c r="AE28" s="39"/>
    </row>
    <row r="29" s="8" customFormat="1" ht="71.25" customHeight="1">
      <c r="A29" s="150"/>
      <c r="B29" s="151"/>
      <c r="C29" s="150"/>
      <c r="D29" s="150"/>
      <c r="E29" s="152" t="s">
        <v>47</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39"/>
      <c r="B30" s="45"/>
      <c r="C30" s="39"/>
      <c r="D30" s="39"/>
      <c r="E30" s="39"/>
      <c r="F30" s="39"/>
      <c r="G30" s="39"/>
      <c r="H30" s="39"/>
      <c r="I30" s="39"/>
      <c r="J30" s="39"/>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25.44" customHeight="1">
      <c r="A32" s="39"/>
      <c r="B32" s="45"/>
      <c r="C32" s="39"/>
      <c r="D32" s="155" t="s">
        <v>48</v>
      </c>
      <c r="E32" s="39"/>
      <c r="F32" s="39"/>
      <c r="G32" s="39"/>
      <c r="H32" s="39"/>
      <c r="I32" s="39"/>
      <c r="J32" s="156">
        <f>ROUND(J88, 2)</f>
        <v>0</v>
      </c>
      <c r="K32" s="39"/>
      <c r="L32" s="147"/>
      <c r="S32" s="39"/>
      <c r="T32" s="39"/>
      <c r="U32" s="39"/>
      <c r="V32" s="39"/>
      <c r="W32" s="39"/>
      <c r="X32" s="39"/>
      <c r="Y32" s="39"/>
      <c r="Z32" s="39"/>
      <c r="AA32" s="39"/>
      <c r="AB32" s="39"/>
      <c r="AC32" s="39"/>
      <c r="AD32" s="39"/>
      <c r="AE32" s="39"/>
    </row>
    <row r="33" s="2" customFormat="1" ht="6.96" customHeight="1">
      <c r="A33" s="39"/>
      <c r="B33" s="45"/>
      <c r="C33" s="39"/>
      <c r="D33" s="154"/>
      <c r="E33" s="154"/>
      <c r="F33" s="154"/>
      <c r="G33" s="154"/>
      <c r="H33" s="154"/>
      <c r="I33" s="154"/>
      <c r="J33" s="154"/>
      <c r="K33" s="154"/>
      <c r="L33" s="147"/>
      <c r="S33" s="39"/>
      <c r="T33" s="39"/>
      <c r="U33" s="39"/>
      <c r="V33" s="39"/>
      <c r="W33" s="39"/>
      <c r="X33" s="39"/>
      <c r="Y33" s="39"/>
      <c r="Z33" s="39"/>
      <c r="AA33" s="39"/>
      <c r="AB33" s="39"/>
      <c r="AC33" s="39"/>
      <c r="AD33" s="39"/>
      <c r="AE33" s="39"/>
    </row>
    <row r="34" s="2" customFormat="1" ht="14.4" customHeight="1">
      <c r="A34" s="39"/>
      <c r="B34" s="45"/>
      <c r="C34" s="39"/>
      <c r="D34" s="39"/>
      <c r="E34" s="39"/>
      <c r="F34" s="157" t="s">
        <v>50</v>
      </c>
      <c r="G34" s="39"/>
      <c r="H34" s="39"/>
      <c r="I34" s="157" t="s">
        <v>49</v>
      </c>
      <c r="J34" s="157" t="s">
        <v>51</v>
      </c>
      <c r="K34" s="39"/>
      <c r="L34" s="147"/>
      <c r="S34" s="39"/>
      <c r="T34" s="39"/>
      <c r="U34" s="39"/>
      <c r="V34" s="39"/>
      <c r="W34" s="39"/>
      <c r="X34" s="39"/>
      <c r="Y34" s="39"/>
      <c r="Z34" s="39"/>
      <c r="AA34" s="39"/>
      <c r="AB34" s="39"/>
      <c r="AC34" s="39"/>
      <c r="AD34" s="39"/>
      <c r="AE34" s="39"/>
    </row>
    <row r="35" s="2" customFormat="1" ht="14.4" customHeight="1">
      <c r="A35" s="39"/>
      <c r="B35" s="45"/>
      <c r="C35" s="39"/>
      <c r="D35" s="146" t="s">
        <v>52</v>
      </c>
      <c r="E35" s="144" t="s">
        <v>53</v>
      </c>
      <c r="F35" s="158">
        <f>ROUND((SUM(BE88:BE103)),  2)</f>
        <v>0</v>
      </c>
      <c r="G35" s="39"/>
      <c r="H35" s="39"/>
      <c r="I35" s="159">
        <v>0.20999999999999999</v>
      </c>
      <c r="J35" s="158">
        <f>ROUND(((SUM(BE88:BE103))*I35),  2)</f>
        <v>0</v>
      </c>
      <c r="K35" s="39"/>
      <c r="L35" s="147"/>
      <c r="S35" s="39"/>
      <c r="T35" s="39"/>
      <c r="U35" s="39"/>
      <c r="V35" s="39"/>
      <c r="W35" s="39"/>
      <c r="X35" s="39"/>
      <c r="Y35" s="39"/>
      <c r="Z35" s="39"/>
      <c r="AA35" s="39"/>
      <c r="AB35" s="39"/>
      <c r="AC35" s="39"/>
      <c r="AD35" s="39"/>
      <c r="AE35" s="39"/>
    </row>
    <row r="36" s="2" customFormat="1" ht="14.4" customHeight="1">
      <c r="A36" s="39"/>
      <c r="B36" s="45"/>
      <c r="C36" s="39"/>
      <c r="D36" s="39"/>
      <c r="E36" s="144" t="s">
        <v>54</v>
      </c>
      <c r="F36" s="158">
        <f>ROUND((SUM(BF88:BF103)),  2)</f>
        <v>0</v>
      </c>
      <c r="G36" s="39"/>
      <c r="H36" s="39"/>
      <c r="I36" s="159">
        <v>0.14999999999999999</v>
      </c>
      <c r="J36" s="158">
        <f>ROUND(((SUM(BF88:BF103))*I36),  2)</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55</v>
      </c>
      <c r="F37" s="158">
        <f>ROUND((SUM(BG88:BG103)),  2)</f>
        <v>0</v>
      </c>
      <c r="G37" s="39"/>
      <c r="H37" s="39"/>
      <c r="I37" s="159">
        <v>0.20999999999999999</v>
      </c>
      <c r="J37" s="158">
        <f>0</f>
        <v>0</v>
      </c>
      <c r="K37" s="39"/>
      <c r="L37" s="147"/>
      <c r="S37" s="39"/>
      <c r="T37" s="39"/>
      <c r="U37" s="39"/>
      <c r="V37" s="39"/>
      <c r="W37" s="39"/>
      <c r="X37" s="39"/>
      <c r="Y37" s="39"/>
      <c r="Z37" s="39"/>
      <c r="AA37" s="39"/>
      <c r="AB37" s="39"/>
      <c r="AC37" s="39"/>
      <c r="AD37" s="39"/>
      <c r="AE37" s="39"/>
    </row>
    <row r="38" hidden="1" s="2" customFormat="1" ht="14.4" customHeight="1">
      <c r="A38" s="39"/>
      <c r="B38" s="45"/>
      <c r="C38" s="39"/>
      <c r="D38" s="39"/>
      <c r="E38" s="144" t="s">
        <v>56</v>
      </c>
      <c r="F38" s="158">
        <f>ROUND((SUM(BH88:BH103)),  2)</f>
        <v>0</v>
      </c>
      <c r="G38" s="39"/>
      <c r="H38" s="39"/>
      <c r="I38" s="159">
        <v>0.14999999999999999</v>
      </c>
      <c r="J38" s="158">
        <f>0</f>
        <v>0</v>
      </c>
      <c r="K38" s="39"/>
      <c r="L38" s="147"/>
      <c r="S38" s="39"/>
      <c r="T38" s="39"/>
      <c r="U38" s="39"/>
      <c r="V38" s="39"/>
      <c r="W38" s="39"/>
      <c r="X38" s="39"/>
      <c r="Y38" s="39"/>
      <c r="Z38" s="39"/>
      <c r="AA38" s="39"/>
      <c r="AB38" s="39"/>
      <c r="AC38" s="39"/>
      <c r="AD38" s="39"/>
      <c r="AE38" s="39"/>
    </row>
    <row r="39" hidden="1" s="2" customFormat="1" ht="14.4" customHeight="1">
      <c r="A39" s="39"/>
      <c r="B39" s="45"/>
      <c r="C39" s="39"/>
      <c r="D39" s="39"/>
      <c r="E39" s="144" t="s">
        <v>57</v>
      </c>
      <c r="F39" s="158">
        <f>ROUND((SUM(BI88:BI103)),  2)</f>
        <v>0</v>
      </c>
      <c r="G39" s="39"/>
      <c r="H39" s="39"/>
      <c r="I39" s="159">
        <v>0</v>
      </c>
      <c r="J39" s="158">
        <f>0</f>
        <v>0</v>
      </c>
      <c r="K39" s="39"/>
      <c r="L39" s="147"/>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7"/>
      <c r="S40" s="39"/>
      <c r="T40" s="39"/>
      <c r="U40" s="39"/>
      <c r="V40" s="39"/>
      <c r="W40" s="39"/>
      <c r="X40" s="39"/>
      <c r="Y40" s="39"/>
      <c r="Z40" s="39"/>
      <c r="AA40" s="39"/>
      <c r="AB40" s="39"/>
      <c r="AC40" s="39"/>
      <c r="AD40" s="39"/>
      <c r="AE40" s="39"/>
    </row>
    <row r="41" s="2" customFormat="1" ht="25.44" customHeight="1">
      <c r="A41" s="39"/>
      <c r="B41" s="45"/>
      <c r="C41" s="160"/>
      <c r="D41" s="161" t="s">
        <v>58</v>
      </c>
      <c r="E41" s="162"/>
      <c r="F41" s="162"/>
      <c r="G41" s="163" t="s">
        <v>59</v>
      </c>
      <c r="H41" s="164" t="s">
        <v>60</v>
      </c>
      <c r="I41" s="162"/>
      <c r="J41" s="165">
        <f>SUM(J32:J39)</f>
        <v>0</v>
      </c>
      <c r="K41" s="166"/>
      <c r="L41" s="147"/>
      <c r="S41" s="39"/>
      <c r="T41" s="39"/>
      <c r="U41" s="39"/>
      <c r="V41" s="39"/>
      <c r="W41" s="39"/>
      <c r="X41" s="39"/>
      <c r="Y41" s="39"/>
      <c r="Z41" s="39"/>
      <c r="AA41" s="39"/>
      <c r="AB41" s="39"/>
      <c r="AC41" s="39"/>
      <c r="AD41" s="39"/>
      <c r="AE41" s="39"/>
    </row>
    <row r="42" s="2" customFormat="1" ht="14.4" customHeight="1">
      <c r="A42" s="39"/>
      <c r="B42" s="167"/>
      <c r="C42" s="168"/>
      <c r="D42" s="168"/>
      <c r="E42" s="168"/>
      <c r="F42" s="168"/>
      <c r="G42" s="168"/>
      <c r="H42" s="168"/>
      <c r="I42" s="168"/>
      <c r="J42" s="168"/>
      <c r="K42" s="168"/>
      <c r="L42" s="147"/>
      <c r="S42" s="39"/>
      <c r="T42" s="39"/>
      <c r="U42" s="39"/>
      <c r="V42" s="39"/>
      <c r="W42" s="39"/>
      <c r="X42" s="39"/>
      <c r="Y42" s="39"/>
      <c r="Z42" s="39"/>
      <c r="AA42" s="39"/>
      <c r="AB42" s="39"/>
      <c r="AC42" s="39"/>
      <c r="AD42" s="39"/>
      <c r="AE42" s="39"/>
    </row>
    <row r="46" hidden="1" s="2" customFormat="1" ht="6.96" customHeight="1">
      <c r="A46" s="39"/>
      <c r="B46" s="169"/>
      <c r="C46" s="170"/>
      <c r="D46" s="170"/>
      <c r="E46" s="170"/>
      <c r="F46" s="170"/>
      <c r="G46" s="170"/>
      <c r="H46" s="170"/>
      <c r="I46" s="170"/>
      <c r="J46" s="170"/>
      <c r="K46" s="170"/>
      <c r="L46" s="147"/>
      <c r="S46" s="39"/>
      <c r="T46" s="39"/>
      <c r="U46" s="39"/>
      <c r="V46" s="39"/>
      <c r="W46" s="39"/>
      <c r="X46" s="39"/>
      <c r="Y46" s="39"/>
      <c r="Z46" s="39"/>
      <c r="AA46" s="39"/>
      <c r="AB46" s="39"/>
      <c r="AC46" s="39"/>
      <c r="AD46" s="39"/>
      <c r="AE46" s="39"/>
    </row>
    <row r="47" hidden="1" s="2" customFormat="1" ht="24.96" customHeight="1">
      <c r="A47" s="39"/>
      <c r="B47" s="40"/>
      <c r="C47" s="23" t="s">
        <v>157</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6.96" customHeight="1">
      <c r="A48" s="39"/>
      <c r="B48" s="40"/>
      <c r="C48" s="41"/>
      <c r="D48" s="41"/>
      <c r="E48" s="41"/>
      <c r="F48" s="41"/>
      <c r="G48" s="41"/>
      <c r="H48" s="41"/>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16</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171" t="str">
        <f>E7</f>
        <v>Oprava zabezpečovacího zařízení v žst. Kostelec nad Orlicí</v>
      </c>
      <c r="F50" s="32"/>
      <c r="G50" s="32"/>
      <c r="H50" s="32"/>
      <c r="I50" s="41"/>
      <c r="J50" s="41"/>
      <c r="K50" s="41"/>
      <c r="L50" s="147"/>
      <c r="S50" s="39"/>
      <c r="T50" s="39"/>
      <c r="U50" s="39"/>
      <c r="V50" s="39"/>
      <c r="W50" s="39"/>
      <c r="X50" s="39"/>
      <c r="Y50" s="39"/>
      <c r="Z50" s="39"/>
      <c r="AA50" s="39"/>
      <c r="AB50" s="39"/>
      <c r="AC50" s="39"/>
      <c r="AD50" s="39"/>
      <c r="AE50" s="39"/>
    </row>
    <row r="51" hidden="1" s="1" customFormat="1" ht="12" customHeight="1">
      <c r="B51" s="21"/>
      <c r="C51" s="32" t="s">
        <v>151</v>
      </c>
      <c r="D51" s="22"/>
      <c r="E51" s="22"/>
      <c r="F51" s="22"/>
      <c r="G51" s="22"/>
      <c r="H51" s="22"/>
      <c r="I51" s="22"/>
      <c r="J51" s="22"/>
      <c r="K51" s="22"/>
      <c r="L51" s="20"/>
    </row>
    <row r="52" hidden="1" s="2" customFormat="1" ht="16.5" customHeight="1">
      <c r="A52" s="39"/>
      <c r="B52" s="40"/>
      <c r="C52" s="41"/>
      <c r="D52" s="41"/>
      <c r="E52" s="171" t="s">
        <v>152</v>
      </c>
      <c r="F52" s="41"/>
      <c r="G52" s="41"/>
      <c r="H52" s="41"/>
      <c r="I52" s="41"/>
      <c r="J52" s="41"/>
      <c r="K52" s="41"/>
      <c r="L52" s="147"/>
      <c r="S52" s="39"/>
      <c r="T52" s="39"/>
      <c r="U52" s="39"/>
      <c r="V52" s="39"/>
      <c r="W52" s="39"/>
      <c r="X52" s="39"/>
      <c r="Y52" s="39"/>
      <c r="Z52" s="39"/>
      <c r="AA52" s="39"/>
      <c r="AB52" s="39"/>
      <c r="AC52" s="39"/>
      <c r="AD52" s="39"/>
      <c r="AE52" s="39"/>
    </row>
    <row r="53" hidden="1" s="2" customFormat="1" ht="12" customHeight="1">
      <c r="A53" s="39"/>
      <c r="B53" s="40"/>
      <c r="C53" s="32" t="s">
        <v>153</v>
      </c>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6.5" customHeight="1">
      <c r="A54" s="39"/>
      <c r="B54" s="40"/>
      <c r="C54" s="41"/>
      <c r="D54" s="41"/>
      <c r="E54" s="70" t="str">
        <f>E11</f>
        <v>Část C - Klimatizace</v>
      </c>
      <c r="F54" s="41"/>
      <c r="G54" s="41"/>
      <c r="H54" s="41"/>
      <c r="I54" s="41"/>
      <c r="J54" s="41"/>
      <c r="K54" s="41"/>
      <c r="L54" s="147"/>
      <c r="S54" s="39"/>
      <c r="T54" s="39"/>
      <c r="U54" s="39"/>
      <c r="V54" s="39"/>
      <c r="W54" s="39"/>
      <c r="X54" s="39"/>
      <c r="Y54" s="39"/>
      <c r="Z54" s="39"/>
      <c r="AA54" s="39"/>
      <c r="AB54" s="39"/>
      <c r="AC54" s="39"/>
      <c r="AD54" s="39"/>
      <c r="AE54" s="39"/>
    </row>
    <row r="55" hidden="1" s="2" customFormat="1" ht="6.96" customHeight="1">
      <c r="A55" s="39"/>
      <c r="B55" s="40"/>
      <c r="C55" s="41"/>
      <c r="D55" s="41"/>
      <c r="E55" s="41"/>
      <c r="F55" s="41"/>
      <c r="G55" s="41"/>
      <c r="H55" s="41"/>
      <c r="I55" s="41"/>
      <c r="J55" s="41"/>
      <c r="K55" s="41"/>
      <c r="L55" s="147"/>
      <c r="S55" s="39"/>
      <c r="T55" s="39"/>
      <c r="U55" s="39"/>
      <c r="V55" s="39"/>
      <c r="W55" s="39"/>
      <c r="X55" s="39"/>
      <c r="Y55" s="39"/>
      <c r="Z55" s="39"/>
      <c r="AA55" s="39"/>
      <c r="AB55" s="39"/>
      <c r="AC55" s="39"/>
      <c r="AD55" s="39"/>
      <c r="AE55" s="39"/>
    </row>
    <row r="56" hidden="1" s="2" customFormat="1" ht="12" customHeight="1">
      <c r="A56" s="39"/>
      <c r="B56" s="40"/>
      <c r="C56" s="32" t="s">
        <v>22</v>
      </c>
      <c r="D56" s="41"/>
      <c r="E56" s="41"/>
      <c r="F56" s="27" t="str">
        <f>F14</f>
        <v>žst. Kostelec nad Orlicí</v>
      </c>
      <c r="G56" s="41"/>
      <c r="H56" s="41"/>
      <c r="I56" s="32" t="s">
        <v>24</v>
      </c>
      <c r="J56" s="73" t="str">
        <f>IF(J14="","",J14)</f>
        <v>27. 1. 2022</v>
      </c>
      <c r="K56" s="41"/>
      <c r="L56" s="147"/>
      <c r="S56" s="39"/>
      <c r="T56" s="39"/>
      <c r="U56" s="39"/>
      <c r="V56" s="39"/>
      <c r="W56" s="39"/>
      <c r="X56" s="39"/>
      <c r="Y56" s="39"/>
      <c r="Z56" s="39"/>
      <c r="AA56" s="39"/>
      <c r="AB56" s="39"/>
      <c r="AC56" s="39"/>
      <c r="AD56" s="39"/>
      <c r="AE56" s="39"/>
    </row>
    <row r="57" hidden="1" s="2" customFormat="1" ht="6.96" customHeight="1">
      <c r="A57" s="39"/>
      <c r="B57" s="40"/>
      <c r="C57" s="41"/>
      <c r="D57" s="41"/>
      <c r="E57" s="41"/>
      <c r="F57" s="41"/>
      <c r="G57" s="41"/>
      <c r="H57" s="41"/>
      <c r="I57" s="41"/>
      <c r="J57" s="41"/>
      <c r="K57" s="41"/>
      <c r="L57" s="147"/>
      <c r="S57" s="39"/>
      <c r="T57" s="39"/>
      <c r="U57" s="39"/>
      <c r="V57" s="39"/>
      <c r="W57" s="39"/>
      <c r="X57" s="39"/>
      <c r="Y57" s="39"/>
      <c r="Z57" s="39"/>
      <c r="AA57" s="39"/>
      <c r="AB57" s="39"/>
      <c r="AC57" s="39"/>
      <c r="AD57" s="39"/>
      <c r="AE57" s="39"/>
    </row>
    <row r="58" hidden="1" s="2" customFormat="1" ht="15.15" customHeight="1">
      <c r="A58" s="39"/>
      <c r="B58" s="40"/>
      <c r="C58" s="32" t="s">
        <v>30</v>
      </c>
      <c r="D58" s="41"/>
      <c r="E58" s="41"/>
      <c r="F58" s="27" t="str">
        <f>E17</f>
        <v>Správa železnic, s.o.</v>
      </c>
      <c r="G58" s="41"/>
      <c r="H58" s="41"/>
      <c r="I58" s="32" t="s">
        <v>38</v>
      </c>
      <c r="J58" s="37" t="str">
        <f>E23</f>
        <v>Signal Projekt,s.r.o.</v>
      </c>
      <c r="K58" s="41"/>
      <c r="L58" s="147"/>
      <c r="S58" s="39"/>
      <c r="T58" s="39"/>
      <c r="U58" s="39"/>
      <c r="V58" s="39"/>
      <c r="W58" s="39"/>
      <c r="X58" s="39"/>
      <c r="Y58" s="39"/>
      <c r="Z58" s="39"/>
      <c r="AA58" s="39"/>
      <c r="AB58" s="39"/>
      <c r="AC58" s="39"/>
      <c r="AD58" s="39"/>
      <c r="AE58" s="39"/>
    </row>
    <row r="59" hidden="1" s="2" customFormat="1" ht="15.15" customHeight="1">
      <c r="A59" s="39"/>
      <c r="B59" s="40"/>
      <c r="C59" s="32" t="s">
        <v>36</v>
      </c>
      <c r="D59" s="41"/>
      <c r="E59" s="41"/>
      <c r="F59" s="27" t="str">
        <f>IF(E20="","",E20)</f>
        <v>Vyplň údaj</v>
      </c>
      <c r="G59" s="41"/>
      <c r="H59" s="41"/>
      <c r="I59" s="32" t="s">
        <v>43</v>
      </c>
      <c r="J59" s="37" t="str">
        <f>E26</f>
        <v>Pavel Pospíšil, Dis.</v>
      </c>
      <c r="K59" s="41"/>
      <c r="L59" s="147"/>
      <c r="S59" s="39"/>
      <c r="T59" s="39"/>
      <c r="U59" s="39"/>
      <c r="V59" s="39"/>
      <c r="W59" s="39"/>
      <c r="X59" s="39"/>
      <c r="Y59" s="39"/>
      <c r="Z59" s="39"/>
      <c r="AA59" s="39"/>
      <c r="AB59" s="39"/>
      <c r="AC59" s="39"/>
      <c r="AD59" s="39"/>
      <c r="AE59" s="39"/>
    </row>
    <row r="60" hidden="1" s="2" customFormat="1" ht="10.32" customHeight="1">
      <c r="A60" s="39"/>
      <c r="B60" s="40"/>
      <c r="C60" s="41"/>
      <c r="D60" s="41"/>
      <c r="E60" s="41"/>
      <c r="F60" s="41"/>
      <c r="G60" s="41"/>
      <c r="H60" s="41"/>
      <c r="I60" s="41"/>
      <c r="J60" s="41"/>
      <c r="K60" s="41"/>
      <c r="L60" s="147"/>
      <c r="S60" s="39"/>
      <c r="T60" s="39"/>
      <c r="U60" s="39"/>
      <c r="V60" s="39"/>
      <c r="W60" s="39"/>
      <c r="X60" s="39"/>
      <c r="Y60" s="39"/>
      <c r="Z60" s="39"/>
      <c r="AA60" s="39"/>
      <c r="AB60" s="39"/>
      <c r="AC60" s="39"/>
      <c r="AD60" s="39"/>
      <c r="AE60" s="39"/>
    </row>
    <row r="61" hidden="1" s="2" customFormat="1" ht="29.28" customHeight="1">
      <c r="A61" s="39"/>
      <c r="B61" s="40"/>
      <c r="C61" s="173" t="s">
        <v>158</v>
      </c>
      <c r="D61" s="174"/>
      <c r="E61" s="174"/>
      <c r="F61" s="174"/>
      <c r="G61" s="174"/>
      <c r="H61" s="174"/>
      <c r="I61" s="174"/>
      <c r="J61" s="175" t="s">
        <v>159</v>
      </c>
      <c r="K61" s="174"/>
      <c r="L61" s="147"/>
      <c r="S61" s="39"/>
      <c r="T61" s="39"/>
      <c r="U61" s="39"/>
      <c r="V61" s="39"/>
      <c r="W61" s="39"/>
      <c r="X61" s="39"/>
      <c r="Y61" s="39"/>
      <c r="Z61" s="39"/>
      <c r="AA61" s="39"/>
      <c r="AB61" s="39"/>
      <c r="AC61" s="39"/>
      <c r="AD61" s="39"/>
      <c r="AE61" s="39"/>
    </row>
    <row r="62" hidden="1" s="2" customFormat="1" ht="10.32" customHeight="1">
      <c r="A62" s="39"/>
      <c r="B62" s="40"/>
      <c r="C62" s="41"/>
      <c r="D62" s="41"/>
      <c r="E62" s="41"/>
      <c r="F62" s="41"/>
      <c r="G62" s="41"/>
      <c r="H62" s="41"/>
      <c r="I62" s="41"/>
      <c r="J62" s="41"/>
      <c r="K62" s="41"/>
      <c r="L62" s="147"/>
      <c r="S62" s="39"/>
      <c r="T62" s="39"/>
      <c r="U62" s="39"/>
      <c r="V62" s="39"/>
      <c r="W62" s="39"/>
      <c r="X62" s="39"/>
      <c r="Y62" s="39"/>
      <c r="Z62" s="39"/>
      <c r="AA62" s="39"/>
      <c r="AB62" s="39"/>
      <c r="AC62" s="39"/>
      <c r="AD62" s="39"/>
      <c r="AE62" s="39"/>
    </row>
    <row r="63" hidden="1" s="2" customFormat="1" ht="22.8" customHeight="1">
      <c r="A63" s="39"/>
      <c r="B63" s="40"/>
      <c r="C63" s="176" t="s">
        <v>80</v>
      </c>
      <c r="D63" s="41"/>
      <c r="E63" s="41"/>
      <c r="F63" s="41"/>
      <c r="G63" s="41"/>
      <c r="H63" s="41"/>
      <c r="I63" s="41"/>
      <c r="J63" s="103">
        <f>J88</f>
        <v>0</v>
      </c>
      <c r="K63" s="41"/>
      <c r="L63" s="147"/>
      <c r="S63" s="39"/>
      <c r="T63" s="39"/>
      <c r="U63" s="39"/>
      <c r="V63" s="39"/>
      <c r="W63" s="39"/>
      <c r="X63" s="39"/>
      <c r="Y63" s="39"/>
      <c r="Z63" s="39"/>
      <c r="AA63" s="39"/>
      <c r="AB63" s="39"/>
      <c r="AC63" s="39"/>
      <c r="AD63" s="39"/>
      <c r="AE63" s="39"/>
      <c r="AU63" s="17" t="s">
        <v>160</v>
      </c>
    </row>
    <row r="64" hidden="1" s="9" customFormat="1" ht="24.96" customHeight="1">
      <c r="A64" s="9"/>
      <c r="B64" s="177"/>
      <c r="C64" s="178"/>
      <c r="D64" s="179" t="s">
        <v>1402</v>
      </c>
      <c r="E64" s="180"/>
      <c r="F64" s="180"/>
      <c r="G64" s="180"/>
      <c r="H64" s="180"/>
      <c r="I64" s="180"/>
      <c r="J64" s="181">
        <f>J89</f>
        <v>0</v>
      </c>
      <c r="K64" s="178"/>
      <c r="L64" s="182"/>
      <c r="S64" s="9"/>
      <c r="T64" s="9"/>
      <c r="U64" s="9"/>
      <c r="V64" s="9"/>
      <c r="W64" s="9"/>
      <c r="X64" s="9"/>
      <c r="Y64" s="9"/>
      <c r="Z64" s="9"/>
      <c r="AA64" s="9"/>
      <c r="AB64" s="9"/>
      <c r="AC64" s="9"/>
      <c r="AD64" s="9"/>
      <c r="AE64" s="9"/>
    </row>
    <row r="65" hidden="1" s="10" customFormat="1" ht="19.92" customHeight="1">
      <c r="A65" s="10"/>
      <c r="B65" s="183"/>
      <c r="C65" s="125"/>
      <c r="D65" s="184" t="s">
        <v>1403</v>
      </c>
      <c r="E65" s="185"/>
      <c r="F65" s="185"/>
      <c r="G65" s="185"/>
      <c r="H65" s="185"/>
      <c r="I65" s="185"/>
      <c r="J65" s="186">
        <f>J100</f>
        <v>0</v>
      </c>
      <c r="K65" s="125"/>
      <c r="L65" s="187"/>
      <c r="S65" s="10"/>
      <c r="T65" s="10"/>
      <c r="U65" s="10"/>
      <c r="V65" s="10"/>
      <c r="W65" s="10"/>
      <c r="X65" s="10"/>
      <c r="Y65" s="10"/>
      <c r="Z65" s="10"/>
      <c r="AA65" s="10"/>
      <c r="AB65" s="10"/>
      <c r="AC65" s="10"/>
      <c r="AD65" s="10"/>
      <c r="AE65" s="10"/>
    </row>
    <row r="66" hidden="1" s="9" customFormat="1" ht="24.96" customHeight="1">
      <c r="A66" s="9"/>
      <c r="B66" s="177"/>
      <c r="C66" s="178"/>
      <c r="D66" s="179" t="s">
        <v>176</v>
      </c>
      <c r="E66" s="180"/>
      <c r="F66" s="180"/>
      <c r="G66" s="180"/>
      <c r="H66" s="180"/>
      <c r="I66" s="180"/>
      <c r="J66" s="181">
        <f>J102</f>
        <v>0</v>
      </c>
      <c r="K66" s="178"/>
      <c r="L66" s="182"/>
      <c r="S66" s="9"/>
      <c r="T66" s="9"/>
      <c r="U66" s="9"/>
      <c r="V66" s="9"/>
      <c r="W66" s="9"/>
      <c r="X66" s="9"/>
      <c r="Y66" s="9"/>
      <c r="Z66" s="9"/>
      <c r="AA66" s="9"/>
      <c r="AB66" s="9"/>
      <c r="AC66" s="9"/>
      <c r="AD66" s="9"/>
      <c r="AE66" s="9"/>
    </row>
    <row r="67" hidden="1" s="2" customFormat="1" ht="21.84" customHeight="1">
      <c r="A67" s="39"/>
      <c r="B67" s="40"/>
      <c r="C67" s="41"/>
      <c r="D67" s="41"/>
      <c r="E67" s="41"/>
      <c r="F67" s="41"/>
      <c r="G67" s="41"/>
      <c r="H67" s="41"/>
      <c r="I67" s="41"/>
      <c r="J67" s="41"/>
      <c r="K67" s="41"/>
      <c r="L67" s="147"/>
      <c r="S67" s="39"/>
      <c r="T67" s="39"/>
      <c r="U67" s="39"/>
      <c r="V67" s="39"/>
      <c r="W67" s="39"/>
      <c r="X67" s="39"/>
      <c r="Y67" s="39"/>
      <c r="Z67" s="39"/>
      <c r="AA67" s="39"/>
      <c r="AB67" s="39"/>
      <c r="AC67" s="39"/>
      <c r="AD67" s="39"/>
      <c r="AE67" s="39"/>
    </row>
    <row r="68" hidden="1" s="2" customFormat="1" ht="6.96" customHeight="1">
      <c r="A68" s="39"/>
      <c r="B68" s="60"/>
      <c r="C68" s="61"/>
      <c r="D68" s="61"/>
      <c r="E68" s="61"/>
      <c r="F68" s="61"/>
      <c r="G68" s="61"/>
      <c r="H68" s="61"/>
      <c r="I68" s="61"/>
      <c r="J68" s="61"/>
      <c r="K68" s="61"/>
      <c r="L68" s="147"/>
      <c r="S68" s="39"/>
      <c r="T68" s="39"/>
      <c r="U68" s="39"/>
      <c r="V68" s="39"/>
      <c r="W68" s="39"/>
      <c r="X68" s="39"/>
      <c r="Y68" s="39"/>
      <c r="Z68" s="39"/>
      <c r="AA68" s="39"/>
      <c r="AB68" s="39"/>
      <c r="AC68" s="39"/>
      <c r="AD68" s="39"/>
      <c r="AE68" s="39"/>
    </row>
    <row r="69" hidden="1"/>
    <row r="70" hidden="1"/>
    <row r="71" hidden="1"/>
    <row r="72" s="2" customFormat="1" ht="6.96" customHeight="1">
      <c r="A72" s="39"/>
      <c r="B72" s="62"/>
      <c r="C72" s="63"/>
      <c r="D72" s="63"/>
      <c r="E72" s="63"/>
      <c r="F72" s="63"/>
      <c r="G72" s="63"/>
      <c r="H72" s="63"/>
      <c r="I72" s="63"/>
      <c r="J72" s="63"/>
      <c r="K72" s="63"/>
      <c r="L72" s="147"/>
      <c r="S72" s="39"/>
      <c r="T72" s="39"/>
      <c r="U72" s="39"/>
      <c r="V72" s="39"/>
      <c r="W72" s="39"/>
      <c r="X72" s="39"/>
      <c r="Y72" s="39"/>
      <c r="Z72" s="39"/>
      <c r="AA72" s="39"/>
      <c r="AB72" s="39"/>
      <c r="AC72" s="39"/>
      <c r="AD72" s="39"/>
      <c r="AE72" s="39"/>
    </row>
    <row r="73" s="2" customFormat="1" ht="24.96" customHeight="1">
      <c r="A73" s="39"/>
      <c r="B73" s="40"/>
      <c r="C73" s="23" t="s">
        <v>177</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16</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171" t="str">
        <f>E7</f>
        <v>Oprava zabezpečovacího zařízení v žst. Kostelec nad Orlicí</v>
      </c>
      <c r="F76" s="32"/>
      <c r="G76" s="32"/>
      <c r="H76" s="32"/>
      <c r="I76" s="41"/>
      <c r="J76" s="41"/>
      <c r="K76" s="41"/>
      <c r="L76" s="147"/>
      <c r="S76" s="39"/>
      <c r="T76" s="39"/>
      <c r="U76" s="39"/>
      <c r="V76" s="39"/>
      <c r="W76" s="39"/>
      <c r="X76" s="39"/>
      <c r="Y76" s="39"/>
      <c r="Z76" s="39"/>
      <c r="AA76" s="39"/>
      <c r="AB76" s="39"/>
      <c r="AC76" s="39"/>
      <c r="AD76" s="39"/>
      <c r="AE76" s="39"/>
    </row>
    <row r="77" s="1" customFormat="1" ht="12" customHeight="1">
      <c r="B77" s="21"/>
      <c r="C77" s="32" t="s">
        <v>151</v>
      </c>
      <c r="D77" s="22"/>
      <c r="E77" s="22"/>
      <c r="F77" s="22"/>
      <c r="G77" s="22"/>
      <c r="H77" s="22"/>
      <c r="I77" s="22"/>
      <c r="J77" s="22"/>
      <c r="K77" s="22"/>
      <c r="L77" s="20"/>
    </row>
    <row r="78" s="2" customFormat="1" ht="16.5" customHeight="1">
      <c r="A78" s="39"/>
      <c r="B78" s="40"/>
      <c r="C78" s="41"/>
      <c r="D78" s="41"/>
      <c r="E78" s="171" t="s">
        <v>152</v>
      </c>
      <c r="F78" s="41"/>
      <c r="G78" s="41"/>
      <c r="H78" s="41"/>
      <c r="I78" s="41"/>
      <c r="J78" s="41"/>
      <c r="K78" s="41"/>
      <c r="L78" s="147"/>
      <c r="S78" s="39"/>
      <c r="T78" s="39"/>
      <c r="U78" s="39"/>
      <c r="V78" s="39"/>
      <c r="W78" s="39"/>
      <c r="X78" s="39"/>
      <c r="Y78" s="39"/>
      <c r="Z78" s="39"/>
      <c r="AA78" s="39"/>
      <c r="AB78" s="39"/>
      <c r="AC78" s="39"/>
      <c r="AD78" s="39"/>
      <c r="AE78" s="39"/>
    </row>
    <row r="79" s="2" customFormat="1" ht="12" customHeight="1">
      <c r="A79" s="39"/>
      <c r="B79" s="40"/>
      <c r="C79" s="32" t="s">
        <v>153</v>
      </c>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6.5" customHeight="1">
      <c r="A80" s="39"/>
      <c r="B80" s="40"/>
      <c r="C80" s="41"/>
      <c r="D80" s="41"/>
      <c r="E80" s="70" t="str">
        <f>E11</f>
        <v>Část C - Klimatizace</v>
      </c>
      <c r="F80" s="41"/>
      <c r="G80" s="41"/>
      <c r="H80" s="41"/>
      <c r="I80" s="41"/>
      <c r="J80" s="41"/>
      <c r="K80" s="41"/>
      <c r="L80" s="147"/>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7"/>
      <c r="S81" s="39"/>
      <c r="T81" s="39"/>
      <c r="U81" s="39"/>
      <c r="V81" s="39"/>
      <c r="W81" s="39"/>
      <c r="X81" s="39"/>
      <c r="Y81" s="39"/>
      <c r="Z81" s="39"/>
      <c r="AA81" s="39"/>
      <c r="AB81" s="39"/>
      <c r="AC81" s="39"/>
      <c r="AD81" s="39"/>
      <c r="AE81" s="39"/>
    </row>
    <row r="82" s="2" customFormat="1" ht="12" customHeight="1">
      <c r="A82" s="39"/>
      <c r="B82" s="40"/>
      <c r="C82" s="32" t="s">
        <v>22</v>
      </c>
      <c r="D82" s="41"/>
      <c r="E82" s="41"/>
      <c r="F82" s="27" t="str">
        <f>F14</f>
        <v>žst. Kostelec nad Orlicí</v>
      </c>
      <c r="G82" s="41"/>
      <c r="H82" s="41"/>
      <c r="I82" s="32" t="s">
        <v>24</v>
      </c>
      <c r="J82" s="73" t="str">
        <f>IF(J14="","",J14)</f>
        <v>27. 1. 2022</v>
      </c>
      <c r="K82" s="41"/>
      <c r="L82" s="147"/>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7"/>
      <c r="S83" s="39"/>
      <c r="T83" s="39"/>
      <c r="U83" s="39"/>
      <c r="V83" s="39"/>
      <c r="W83" s="39"/>
      <c r="X83" s="39"/>
      <c r="Y83" s="39"/>
      <c r="Z83" s="39"/>
      <c r="AA83" s="39"/>
      <c r="AB83" s="39"/>
      <c r="AC83" s="39"/>
      <c r="AD83" s="39"/>
      <c r="AE83" s="39"/>
    </row>
    <row r="84" s="2" customFormat="1" ht="15.15" customHeight="1">
      <c r="A84" s="39"/>
      <c r="B84" s="40"/>
      <c r="C84" s="32" t="s">
        <v>30</v>
      </c>
      <c r="D84" s="41"/>
      <c r="E84" s="41"/>
      <c r="F84" s="27" t="str">
        <f>E17</f>
        <v>Správa železnic, s.o.</v>
      </c>
      <c r="G84" s="41"/>
      <c r="H84" s="41"/>
      <c r="I84" s="32" t="s">
        <v>38</v>
      </c>
      <c r="J84" s="37" t="str">
        <f>E23</f>
        <v>Signal Projekt,s.r.o.</v>
      </c>
      <c r="K84" s="41"/>
      <c r="L84" s="147"/>
      <c r="S84" s="39"/>
      <c r="T84" s="39"/>
      <c r="U84" s="39"/>
      <c r="V84" s="39"/>
      <c r="W84" s="39"/>
      <c r="X84" s="39"/>
      <c r="Y84" s="39"/>
      <c r="Z84" s="39"/>
      <c r="AA84" s="39"/>
      <c r="AB84" s="39"/>
      <c r="AC84" s="39"/>
      <c r="AD84" s="39"/>
      <c r="AE84" s="39"/>
    </row>
    <row r="85" s="2" customFormat="1" ht="15.15" customHeight="1">
      <c r="A85" s="39"/>
      <c r="B85" s="40"/>
      <c r="C85" s="32" t="s">
        <v>36</v>
      </c>
      <c r="D85" s="41"/>
      <c r="E85" s="41"/>
      <c r="F85" s="27" t="str">
        <f>IF(E20="","",E20)</f>
        <v>Vyplň údaj</v>
      </c>
      <c r="G85" s="41"/>
      <c r="H85" s="41"/>
      <c r="I85" s="32" t="s">
        <v>43</v>
      </c>
      <c r="J85" s="37" t="str">
        <f>E26</f>
        <v>Pavel Pospíšil, Dis.</v>
      </c>
      <c r="K85" s="41"/>
      <c r="L85" s="147"/>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7"/>
      <c r="S86" s="39"/>
      <c r="T86" s="39"/>
      <c r="U86" s="39"/>
      <c r="V86" s="39"/>
      <c r="W86" s="39"/>
      <c r="X86" s="39"/>
      <c r="Y86" s="39"/>
      <c r="Z86" s="39"/>
      <c r="AA86" s="39"/>
      <c r="AB86" s="39"/>
      <c r="AC86" s="39"/>
      <c r="AD86" s="39"/>
      <c r="AE86" s="39"/>
    </row>
    <row r="87" s="11" customFormat="1" ht="29.28" customHeight="1">
      <c r="A87" s="188"/>
      <c r="B87" s="189"/>
      <c r="C87" s="190" t="s">
        <v>178</v>
      </c>
      <c r="D87" s="191" t="s">
        <v>67</v>
      </c>
      <c r="E87" s="191" t="s">
        <v>63</v>
      </c>
      <c r="F87" s="191" t="s">
        <v>64</v>
      </c>
      <c r="G87" s="191" t="s">
        <v>179</v>
      </c>
      <c r="H87" s="191" t="s">
        <v>180</v>
      </c>
      <c r="I87" s="191" t="s">
        <v>181</v>
      </c>
      <c r="J87" s="191" t="s">
        <v>159</v>
      </c>
      <c r="K87" s="192" t="s">
        <v>182</v>
      </c>
      <c r="L87" s="193"/>
      <c r="M87" s="93" t="s">
        <v>44</v>
      </c>
      <c r="N87" s="94" t="s">
        <v>52</v>
      </c>
      <c r="O87" s="94" t="s">
        <v>183</v>
      </c>
      <c r="P87" s="94" t="s">
        <v>184</v>
      </c>
      <c r="Q87" s="94" t="s">
        <v>185</v>
      </c>
      <c r="R87" s="94" t="s">
        <v>186</v>
      </c>
      <c r="S87" s="94" t="s">
        <v>187</v>
      </c>
      <c r="T87" s="95" t="s">
        <v>188</v>
      </c>
      <c r="U87" s="188"/>
      <c r="V87" s="188"/>
      <c r="W87" s="188"/>
      <c r="X87" s="188"/>
      <c r="Y87" s="188"/>
      <c r="Z87" s="188"/>
      <c r="AA87" s="188"/>
      <c r="AB87" s="188"/>
      <c r="AC87" s="188"/>
      <c r="AD87" s="188"/>
      <c r="AE87" s="188"/>
    </row>
    <row r="88" s="2" customFormat="1" ht="22.8" customHeight="1">
      <c r="A88" s="39"/>
      <c r="B88" s="40"/>
      <c r="C88" s="100" t="s">
        <v>189</v>
      </c>
      <c r="D88" s="41"/>
      <c r="E88" s="41"/>
      <c r="F88" s="41"/>
      <c r="G88" s="41"/>
      <c r="H88" s="41"/>
      <c r="I88" s="41"/>
      <c r="J88" s="194">
        <f>BK88</f>
        <v>0</v>
      </c>
      <c r="K88" s="41"/>
      <c r="L88" s="45"/>
      <c r="M88" s="96"/>
      <c r="N88" s="195"/>
      <c r="O88" s="97"/>
      <c r="P88" s="196">
        <f>P89+P102</f>
        <v>0</v>
      </c>
      <c r="Q88" s="97"/>
      <c r="R88" s="196">
        <f>R89+R102</f>
        <v>0</v>
      </c>
      <c r="S88" s="97"/>
      <c r="T88" s="197">
        <f>T89+T102</f>
        <v>0</v>
      </c>
      <c r="U88" s="39"/>
      <c r="V88" s="39"/>
      <c r="W88" s="39"/>
      <c r="X88" s="39"/>
      <c r="Y88" s="39"/>
      <c r="Z88" s="39"/>
      <c r="AA88" s="39"/>
      <c r="AB88" s="39"/>
      <c r="AC88" s="39"/>
      <c r="AD88" s="39"/>
      <c r="AE88" s="39"/>
      <c r="AT88" s="17" t="s">
        <v>81</v>
      </c>
      <c r="AU88" s="17" t="s">
        <v>160</v>
      </c>
      <c r="BK88" s="198">
        <f>BK89+BK102</f>
        <v>0</v>
      </c>
    </row>
    <row r="89" s="12" customFormat="1" ht="25.92" customHeight="1">
      <c r="A89" s="12"/>
      <c r="B89" s="199"/>
      <c r="C89" s="200"/>
      <c r="D89" s="201" t="s">
        <v>81</v>
      </c>
      <c r="E89" s="202" t="s">
        <v>1404</v>
      </c>
      <c r="F89" s="202" t="s">
        <v>114</v>
      </c>
      <c r="G89" s="200"/>
      <c r="H89" s="200"/>
      <c r="I89" s="203"/>
      <c r="J89" s="204">
        <f>BK89</f>
        <v>0</v>
      </c>
      <c r="K89" s="200"/>
      <c r="L89" s="205"/>
      <c r="M89" s="206"/>
      <c r="N89" s="207"/>
      <c r="O89" s="207"/>
      <c r="P89" s="208">
        <f>P90+SUM(P91:P100)</f>
        <v>0</v>
      </c>
      <c r="Q89" s="207"/>
      <c r="R89" s="208">
        <f>R90+SUM(R91:R100)</f>
        <v>0</v>
      </c>
      <c r="S89" s="207"/>
      <c r="T89" s="209">
        <f>T90+SUM(T91:T100)</f>
        <v>0</v>
      </c>
      <c r="U89" s="12"/>
      <c r="V89" s="12"/>
      <c r="W89" s="12"/>
      <c r="X89" s="12"/>
      <c r="Y89" s="12"/>
      <c r="Z89" s="12"/>
      <c r="AA89" s="12"/>
      <c r="AB89" s="12"/>
      <c r="AC89" s="12"/>
      <c r="AD89" s="12"/>
      <c r="AE89" s="12"/>
      <c r="AR89" s="210" t="s">
        <v>89</v>
      </c>
      <c r="AT89" s="211" t="s">
        <v>81</v>
      </c>
      <c r="AU89" s="211" t="s">
        <v>82</v>
      </c>
      <c r="AY89" s="210" t="s">
        <v>192</v>
      </c>
      <c r="BK89" s="212">
        <f>BK90+SUM(BK91:BK100)</f>
        <v>0</v>
      </c>
    </row>
    <row r="90" s="2" customFormat="1" ht="21.75" customHeight="1">
      <c r="A90" s="39"/>
      <c r="B90" s="40"/>
      <c r="C90" s="228" t="s">
        <v>89</v>
      </c>
      <c r="D90" s="228" t="s">
        <v>266</v>
      </c>
      <c r="E90" s="229" t="s">
        <v>1405</v>
      </c>
      <c r="F90" s="230" t="s">
        <v>1406</v>
      </c>
      <c r="G90" s="231" t="s">
        <v>220</v>
      </c>
      <c r="H90" s="232">
        <v>2</v>
      </c>
      <c r="I90" s="233"/>
      <c r="J90" s="234">
        <f>ROUND(I90*H90,2)</f>
        <v>0</v>
      </c>
      <c r="K90" s="230" t="s">
        <v>199</v>
      </c>
      <c r="L90" s="235"/>
      <c r="M90" s="236" t="s">
        <v>44</v>
      </c>
      <c r="N90" s="237"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275</v>
      </c>
      <c r="AT90" s="226" t="s">
        <v>266</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275</v>
      </c>
      <c r="BM90" s="226" t="s">
        <v>1407</v>
      </c>
    </row>
    <row r="91" s="2" customFormat="1" ht="16.5" customHeight="1">
      <c r="A91" s="39"/>
      <c r="B91" s="40"/>
      <c r="C91" s="228" t="s">
        <v>91</v>
      </c>
      <c r="D91" s="228" t="s">
        <v>266</v>
      </c>
      <c r="E91" s="229" t="s">
        <v>1408</v>
      </c>
      <c r="F91" s="230" t="s">
        <v>1409</v>
      </c>
      <c r="G91" s="231" t="s">
        <v>220</v>
      </c>
      <c r="H91" s="232">
        <v>1</v>
      </c>
      <c r="I91" s="233"/>
      <c r="J91" s="234">
        <f>ROUND(I91*H91,2)</f>
        <v>0</v>
      </c>
      <c r="K91" s="230" t="s">
        <v>199</v>
      </c>
      <c r="L91" s="235"/>
      <c r="M91" s="236" t="s">
        <v>44</v>
      </c>
      <c r="N91" s="237" t="s">
        <v>53</v>
      </c>
      <c r="O91" s="85"/>
      <c r="P91" s="224">
        <f>O91*H91</f>
        <v>0</v>
      </c>
      <c r="Q91" s="224">
        <v>0</v>
      </c>
      <c r="R91" s="224">
        <f>Q91*H91</f>
        <v>0</v>
      </c>
      <c r="S91" s="224">
        <v>0</v>
      </c>
      <c r="T91" s="225">
        <f>S91*H91</f>
        <v>0</v>
      </c>
      <c r="U91" s="39"/>
      <c r="V91" s="39"/>
      <c r="W91" s="39"/>
      <c r="X91" s="39"/>
      <c r="Y91" s="39"/>
      <c r="Z91" s="39"/>
      <c r="AA91" s="39"/>
      <c r="AB91" s="39"/>
      <c r="AC91" s="39"/>
      <c r="AD91" s="39"/>
      <c r="AE91" s="39"/>
      <c r="AR91" s="226" t="s">
        <v>269</v>
      </c>
      <c r="AT91" s="226" t="s">
        <v>266</v>
      </c>
      <c r="AU91" s="226" t="s">
        <v>89</v>
      </c>
      <c r="AY91" s="17" t="s">
        <v>192</v>
      </c>
      <c r="BE91" s="227">
        <f>IF(N91="základní",J91,0)</f>
        <v>0</v>
      </c>
      <c r="BF91" s="227">
        <f>IF(N91="snížená",J91,0)</f>
        <v>0</v>
      </c>
      <c r="BG91" s="227">
        <f>IF(N91="zákl. přenesená",J91,0)</f>
        <v>0</v>
      </c>
      <c r="BH91" s="227">
        <f>IF(N91="sníž. přenesená",J91,0)</f>
        <v>0</v>
      </c>
      <c r="BI91" s="227">
        <f>IF(N91="nulová",J91,0)</f>
        <v>0</v>
      </c>
      <c r="BJ91" s="17" t="s">
        <v>89</v>
      </c>
      <c r="BK91" s="227">
        <f>ROUND(I91*H91,2)</f>
        <v>0</v>
      </c>
      <c r="BL91" s="17" t="s">
        <v>270</v>
      </c>
      <c r="BM91" s="226" t="s">
        <v>1410</v>
      </c>
    </row>
    <row r="92" s="2" customFormat="1" ht="24.15" customHeight="1">
      <c r="A92" s="39"/>
      <c r="B92" s="40"/>
      <c r="C92" s="228" t="s">
        <v>99</v>
      </c>
      <c r="D92" s="228" t="s">
        <v>266</v>
      </c>
      <c r="E92" s="229" t="s">
        <v>1411</v>
      </c>
      <c r="F92" s="230" t="s">
        <v>1412</v>
      </c>
      <c r="G92" s="231" t="s">
        <v>220</v>
      </c>
      <c r="H92" s="232">
        <v>2</v>
      </c>
      <c r="I92" s="233"/>
      <c r="J92" s="234">
        <f>ROUND(I92*H92,2)</f>
        <v>0</v>
      </c>
      <c r="K92" s="230" t="s">
        <v>199</v>
      </c>
      <c r="L92" s="235"/>
      <c r="M92" s="236" t="s">
        <v>44</v>
      </c>
      <c r="N92" s="237"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269</v>
      </c>
      <c r="AT92" s="226" t="s">
        <v>266</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270</v>
      </c>
      <c r="BM92" s="226" t="s">
        <v>1413</v>
      </c>
    </row>
    <row r="93" s="2" customFormat="1" ht="16.5" customHeight="1">
      <c r="A93" s="39"/>
      <c r="B93" s="40"/>
      <c r="C93" s="228" t="s">
        <v>200</v>
      </c>
      <c r="D93" s="228" t="s">
        <v>266</v>
      </c>
      <c r="E93" s="229" t="s">
        <v>1414</v>
      </c>
      <c r="F93" s="230" t="s">
        <v>1415</v>
      </c>
      <c r="G93" s="231" t="s">
        <v>220</v>
      </c>
      <c r="H93" s="232">
        <v>2</v>
      </c>
      <c r="I93" s="233"/>
      <c r="J93" s="234">
        <f>ROUND(I93*H93,2)</f>
        <v>0</v>
      </c>
      <c r="K93" s="230" t="s">
        <v>199</v>
      </c>
      <c r="L93" s="235"/>
      <c r="M93" s="236" t="s">
        <v>44</v>
      </c>
      <c r="N93" s="237"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269</v>
      </c>
      <c r="AT93" s="226" t="s">
        <v>266</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270</v>
      </c>
      <c r="BM93" s="226" t="s">
        <v>1416</v>
      </c>
    </row>
    <row r="94" s="2" customFormat="1" ht="16.5" customHeight="1">
      <c r="A94" s="39"/>
      <c r="B94" s="40"/>
      <c r="C94" s="228" t="s">
        <v>213</v>
      </c>
      <c r="D94" s="228" t="s">
        <v>266</v>
      </c>
      <c r="E94" s="229" t="s">
        <v>1417</v>
      </c>
      <c r="F94" s="230" t="s">
        <v>1418</v>
      </c>
      <c r="G94" s="231" t="s">
        <v>1264</v>
      </c>
      <c r="H94" s="232">
        <v>5</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269</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270</v>
      </c>
      <c r="BM94" s="226" t="s">
        <v>1419</v>
      </c>
    </row>
    <row r="95" s="2" customFormat="1" ht="16.5" customHeight="1">
      <c r="A95" s="39"/>
      <c r="B95" s="40"/>
      <c r="C95" s="228" t="s">
        <v>217</v>
      </c>
      <c r="D95" s="228" t="s">
        <v>266</v>
      </c>
      <c r="E95" s="229" t="s">
        <v>1420</v>
      </c>
      <c r="F95" s="230" t="s">
        <v>1421</v>
      </c>
      <c r="G95" s="231" t="s">
        <v>1422</v>
      </c>
      <c r="H95" s="232">
        <v>5</v>
      </c>
      <c r="I95" s="233"/>
      <c r="J95" s="234">
        <f>ROUND(I95*H95,2)</f>
        <v>0</v>
      </c>
      <c r="K95" s="230" t="s">
        <v>199</v>
      </c>
      <c r="L95" s="235"/>
      <c r="M95" s="236" t="s">
        <v>44</v>
      </c>
      <c r="N95" s="237"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269</v>
      </c>
      <c r="AT95" s="226" t="s">
        <v>266</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270</v>
      </c>
      <c r="BM95" s="226" t="s">
        <v>1423</v>
      </c>
    </row>
    <row r="96" s="2" customFormat="1" ht="16.5" customHeight="1">
      <c r="A96" s="39"/>
      <c r="B96" s="40"/>
      <c r="C96" s="228" t="s">
        <v>223</v>
      </c>
      <c r="D96" s="228" t="s">
        <v>266</v>
      </c>
      <c r="E96" s="229" t="s">
        <v>1424</v>
      </c>
      <c r="F96" s="230" t="s">
        <v>1425</v>
      </c>
      <c r="G96" s="231" t="s">
        <v>220</v>
      </c>
      <c r="H96" s="232">
        <v>1</v>
      </c>
      <c r="I96" s="233"/>
      <c r="J96" s="234">
        <f>ROUND(I96*H96,2)</f>
        <v>0</v>
      </c>
      <c r="K96" s="230" t="s">
        <v>199</v>
      </c>
      <c r="L96" s="235"/>
      <c r="M96" s="236" t="s">
        <v>44</v>
      </c>
      <c r="N96" s="237"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275</v>
      </c>
      <c r="AT96" s="226" t="s">
        <v>266</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275</v>
      </c>
      <c r="BM96" s="226" t="s">
        <v>1426</v>
      </c>
    </row>
    <row r="97" s="2" customFormat="1" ht="24.15" customHeight="1">
      <c r="A97" s="39"/>
      <c r="B97" s="40"/>
      <c r="C97" s="228" t="s">
        <v>227</v>
      </c>
      <c r="D97" s="228" t="s">
        <v>266</v>
      </c>
      <c r="E97" s="229" t="s">
        <v>1427</v>
      </c>
      <c r="F97" s="230" t="s">
        <v>1428</v>
      </c>
      <c r="G97" s="231" t="s">
        <v>220</v>
      </c>
      <c r="H97" s="232">
        <v>2</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269</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270</v>
      </c>
      <c r="BM97" s="226" t="s">
        <v>1429</v>
      </c>
    </row>
    <row r="98" s="2" customFormat="1" ht="24.15" customHeight="1">
      <c r="A98" s="39"/>
      <c r="B98" s="40"/>
      <c r="C98" s="228" t="s">
        <v>231</v>
      </c>
      <c r="D98" s="228" t="s">
        <v>266</v>
      </c>
      <c r="E98" s="229" t="s">
        <v>1430</v>
      </c>
      <c r="F98" s="230" t="s">
        <v>1431</v>
      </c>
      <c r="G98" s="231" t="s">
        <v>220</v>
      </c>
      <c r="H98" s="232">
        <v>2</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269</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270</v>
      </c>
      <c r="BM98" s="226" t="s">
        <v>1432</v>
      </c>
    </row>
    <row r="99" s="2" customFormat="1" ht="16.5" customHeight="1">
      <c r="A99" s="39"/>
      <c r="B99" s="40"/>
      <c r="C99" s="228" t="s">
        <v>235</v>
      </c>
      <c r="D99" s="228" t="s">
        <v>266</v>
      </c>
      <c r="E99" s="229" t="s">
        <v>1433</v>
      </c>
      <c r="F99" s="230" t="s">
        <v>1434</v>
      </c>
      <c r="G99" s="231" t="s">
        <v>220</v>
      </c>
      <c r="H99" s="232">
        <v>2</v>
      </c>
      <c r="I99" s="233"/>
      <c r="J99" s="234">
        <f>ROUND(I99*H99,2)</f>
        <v>0</v>
      </c>
      <c r="K99" s="230" t="s">
        <v>199</v>
      </c>
      <c r="L99" s="235"/>
      <c r="M99" s="236" t="s">
        <v>44</v>
      </c>
      <c r="N99" s="237"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269</v>
      </c>
      <c r="AT99" s="226" t="s">
        <v>266</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270</v>
      </c>
      <c r="BM99" s="226" t="s">
        <v>1435</v>
      </c>
    </row>
    <row r="100" s="12" customFormat="1" ht="22.8" customHeight="1">
      <c r="A100" s="12"/>
      <c r="B100" s="199"/>
      <c r="C100" s="200"/>
      <c r="D100" s="201" t="s">
        <v>81</v>
      </c>
      <c r="E100" s="213" t="s">
        <v>1436</v>
      </c>
      <c r="F100" s="213" t="s">
        <v>1437</v>
      </c>
      <c r="G100" s="200"/>
      <c r="H100" s="200"/>
      <c r="I100" s="203"/>
      <c r="J100" s="214">
        <f>BK100</f>
        <v>0</v>
      </c>
      <c r="K100" s="200"/>
      <c r="L100" s="205"/>
      <c r="M100" s="206"/>
      <c r="N100" s="207"/>
      <c r="O100" s="207"/>
      <c r="P100" s="208">
        <f>P101</f>
        <v>0</v>
      </c>
      <c r="Q100" s="207"/>
      <c r="R100" s="208">
        <f>R101</f>
        <v>0</v>
      </c>
      <c r="S100" s="207"/>
      <c r="T100" s="209">
        <f>T101</f>
        <v>0</v>
      </c>
      <c r="U100" s="12"/>
      <c r="V100" s="12"/>
      <c r="W100" s="12"/>
      <c r="X100" s="12"/>
      <c r="Y100" s="12"/>
      <c r="Z100" s="12"/>
      <c r="AA100" s="12"/>
      <c r="AB100" s="12"/>
      <c r="AC100" s="12"/>
      <c r="AD100" s="12"/>
      <c r="AE100" s="12"/>
      <c r="AR100" s="210" t="s">
        <v>89</v>
      </c>
      <c r="AT100" s="211" t="s">
        <v>81</v>
      </c>
      <c r="AU100" s="211" t="s">
        <v>89</v>
      </c>
      <c r="AY100" s="210" t="s">
        <v>192</v>
      </c>
      <c r="BK100" s="212">
        <f>BK101</f>
        <v>0</v>
      </c>
    </row>
    <row r="101" s="2" customFormat="1" ht="16.5" customHeight="1">
      <c r="A101" s="39"/>
      <c r="B101" s="40"/>
      <c r="C101" s="215" t="s">
        <v>239</v>
      </c>
      <c r="D101" s="215" t="s">
        <v>195</v>
      </c>
      <c r="E101" s="216" t="s">
        <v>1438</v>
      </c>
      <c r="F101" s="217" t="s">
        <v>1439</v>
      </c>
      <c r="G101" s="218" t="s">
        <v>220</v>
      </c>
      <c r="H101" s="219">
        <v>2</v>
      </c>
      <c r="I101" s="220"/>
      <c r="J101" s="221">
        <f>ROUND(I101*H101,2)</f>
        <v>0</v>
      </c>
      <c r="K101" s="217" t="s">
        <v>199</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200</v>
      </c>
      <c r="AT101" s="226" t="s">
        <v>195</v>
      </c>
      <c r="AU101" s="226" t="s">
        <v>91</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200</v>
      </c>
      <c r="BM101" s="226" t="s">
        <v>1440</v>
      </c>
    </row>
    <row r="102" s="12" customFormat="1" ht="25.92" customHeight="1">
      <c r="A102" s="12"/>
      <c r="B102" s="199"/>
      <c r="C102" s="200"/>
      <c r="D102" s="201" t="s">
        <v>81</v>
      </c>
      <c r="E102" s="202" t="s">
        <v>1062</v>
      </c>
      <c r="F102" s="202" t="s">
        <v>1063</v>
      </c>
      <c r="G102" s="200"/>
      <c r="H102" s="200"/>
      <c r="I102" s="203"/>
      <c r="J102" s="204">
        <f>BK102</f>
        <v>0</v>
      </c>
      <c r="K102" s="200"/>
      <c r="L102" s="205"/>
      <c r="M102" s="206"/>
      <c r="N102" s="207"/>
      <c r="O102" s="207"/>
      <c r="P102" s="208">
        <f>P103</f>
        <v>0</v>
      </c>
      <c r="Q102" s="207"/>
      <c r="R102" s="208">
        <f>R103</f>
        <v>0</v>
      </c>
      <c r="S102" s="207"/>
      <c r="T102" s="209">
        <f>T103</f>
        <v>0</v>
      </c>
      <c r="U102" s="12"/>
      <c r="V102" s="12"/>
      <c r="W102" s="12"/>
      <c r="X102" s="12"/>
      <c r="Y102" s="12"/>
      <c r="Z102" s="12"/>
      <c r="AA102" s="12"/>
      <c r="AB102" s="12"/>
      <c r="AC102" s="12"/>
      <c r="AD102" s="12"/>
      <c r="AE102" s="12"/>
      <c r="AR102" s="210" t="s">
        <v>200</v>
      </c>
      <c r="AT102" s="211" t="s">
        <v>81</v>
      </c>
      <c r="AU102" s="211" t="s">
        <v>82</v>
      </c>
      <c r="AY102" s="210" t="s">
        <v>192</v>
      </c>
      <c r="BK102" s="212">
        <f>BK103</f>
        <v>0</v>
      </c>
    </row>
    <row r="103" s="2" customFormat="1" ht="24.15" customHeight="1">
      <c r="A103" s="39"/>
      <c r="B103" s="40"/>
      <c r="C103" s="215" t="s">
        <v>243</v>
      </c>
      <c r="D103" s="215" t="s">
        <v>195</v>
      </c>
      <c r="E103" s="216" t="s">
        <v>1441</v>
      </c>
      <c r="F103" s="217" t="s">
        <v>1442</v>
      </c>
      <c r="G103" s="218" t="s">
        <v>220</v>
      </c>
      <c r="H103" s="219">
        <v>2</v>
      </c>
      <c r="I103" s="220"/>
      <c r="J103" s="221">
        <f>ROUND(I103*H103,2)</f>
        <v>0</v>
      </c>
      <c r="K103" s="217" t="s">
        <v>199</v>
      </c>
      <c r="L103" s="45"/>
      <c r="M103" s="243" t="s">
        <v>44</v>
      </c>
      <c r="N103" s="244" t="s">
        <v>53</v>
      </c>
      <c r="O103" s="245"/>
      <c r="P103" s="246">
        <f>O103*H103</f>
        <v>0</v>
      </c>
      <c r="Q103" s="246">
        <v>0</v>
      </c>
      <c r="R103" s="246">
        <f>Q103*H103</f>
        <v>0</v>
      </c>
      <c r="S103" s="246">
        <v>0</v>
      </c>
      <c r="T103" s="247">
        <f>S103*H103</f>
        <v>0</v>
      </c>
      <c r="U103" s="39"/>
      <c r="V103" s="39"/>
      <c r="W103" s="39"/>
      <c r="X103" s="39"/>
      <c r="Y103" s="39"/>
      <c r="Z103" s="39"/>
      <c r="AA103" s="39"/>
      <c r="AB103" s="39"/>
      <c r="AC103" s="39"/>
      <c r="AD103" s="39"/>
      <c r="AE103" s="39"/>
      <c r="AR103" s="226" t="s">
        <v>221</v>
      </c>
      <c r="AT103" s="226" t="s">
        <v>195</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221</v>
      </c>
      <c r="BM103" s="226" t="s">
        <v>1443</v>
      </c>
    </row>
    <row r="104" s="2" customFormat="1" ht="6.96" customHeight="1">
      <c r="A104" s="39"/>
      <c r="B104" s="60"/>
      <c r="C104" s="61"/>
      <c r="D104" s="61"/>
      <c r="E104" s="61"/>
      <c r="F104" s="61"/>
      <c r="G104" s="61"/>
      <c r="H104" s="61"/>
      <c r="I104" s="61"/>
      <c r="J104" s="61"/>
      <c r="K104" s="61"/>
      <c r="L104" s="45"/>
      <c r="M104" s="39"/>
      <c r="O104" s="39"/>
      <c r="P104" s="39"/>
      <c r="Q104" s="39"/>
      <c r="R104" s="39"/>
      <c r="S104" s="39"/>
      <c r="T104" s="39"/>
      <c r="U104" s="39"/>
      <c r="V104" s="39"/>
      <c r="W104" s="39"/>
      <c r="X104" s="39"/>
      <c r="Y104" s="39"/>
      <c r="Z104" s="39"/>
      <c r="AA104" s="39"/>
      <c r="AB104" s="39"/>
      <c r="AC104" s="39"/>
      <c r="AD104" s="39"/>
      <c r="AE104" s="39"/>
    </row>
  </sheetData>
  <sheetProtection sheet="1" autoFilter="0" formatColumns="0" formatRows="0" objects="1" scenarios="1" spinCount="100000" saltValue="IAbia+9y78l2M3Ecg/p2/dgQy5o+IXFf5Zd9SUika39SBFUmITwVJ03YNb6GAfj7JQ5GHinlyYDZLiIyRM52eQ==" hashValue="2RaeE+qi24+/3nw6mF1F88B4Hvc06kBT5iy4mGkko8I6FI21LIXqZalIHz1QmP8jTRP47/lXMbe3g95tzSZSQQ==" algorithmName="SHA-512" password="CC35"/>
  <autoFilter ref="C87:K103"/>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118</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1444</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ROUND(J80,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ROUND((SUM(BE80:BE258)),  2)</f>
        <v>0</v>
      </c>
      <c r="G33" s="39"/>
      <c r="H33" s="39"/>
      <c r="I33" s="159">
        <v>0.20999999999999999</v>
      </c>
      <c r="J33" s="158">
        <f>ROUND(((SUM(BE80:BE258))*I33),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ROUND((SUM(BF80:BF258)),  2)</f>
        <v>0</v>
      </c>
      <c r="G34" s="39"/>
      <c r="H34" s="39"/>
      <c r="I34" s="159">
        <v>0.14999999999999999</v>
      </c>
      <c r="J34" s="158">
        <f>ROUND(((SUM(BF80:BF258))*I34),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ROUND((SUM(BG80:BG258)),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ROUND((SUM(BH80:BH258)),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ROUND((SUM(BI80:BI258)),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PS 11-02-11 - Kostelec nad Orlicí, MK - zab. zař.</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J80</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176</v>
      </c>
      <c r="E60" s="180"/>
      <c r="F60" s="180"/>
      <c r="G60" s="180"/>
      <c r="H60" s="180"/>
      <c r="I60" s="180"/>
      <c r="J60" s="181">
        <f>J81</f>
        <v>0</v>
      </c>
      <c r="K60" s="178"/>
      <c r="L60" s="182"/>
      <c r="S60" s="9"/>
      <c r="T60" s="9"/>
      <c r="U60" s="9"/>
      <c r="V60" s="9"/>
      <c r="W60" s="9"/>
      <c r="X60" s="9"/>
      <c r="Y60" s="9"/>
      <c r="Z60" s="9"/>
      <c r="AA60" s="9"/>
      <c r="AB60" s="9"/>
      <c r="AC60" s="9"/>
      <c r="AD60" s="9"/>
      <c r="AE60" s="9"/>
    </row>
    <row r="61" hidden="1" s="2" customFormat="1" ht="21.84" customHeight="1">
      <c r="A61" s="39"/>
      <c r="B61" s="40"/>
      <c r="C61" s="41"/>
      <c r="D61" s="41"/>
      <c r="E61" s="41"/>
      <c r="F61" s="41"/>
      <c r="G61" s="41"/>
      <c r="H61" s="41"/>
      <c r="I61" s="41"/>
      <c r="J61" s="41"/>
      <c r="K61" s="41"/>
      <c r="L61" s="147"/>
      <c r="S61" s="39"/>
      <c r="T61" s="39"/>
      <c r="U61" s="39"/>
      <c r="V61" s="39"/>
      <c r="W61" s="39"/>
      <c r="X61" s="39"/>
      <c r="Y61" s="39"/>
      <c r="Z61" s="39"/>
      <c r="AA61" s="39"/>
      <c r="AB61" s="39"/>
      <c r="AC61" s="39"/>
      <c r="AD61" s="39"/>
      <c r="AE61" s="39"/>
    </row>
    <row r="62" hidden="1" s="2" customFormat="1" ht="6.96" customHeight="1">
      <c r="A62" s="39"/>
      <c r="B62" s="60"/>
      <c r="C62" s="61"/>
      <c r="D62" s="61"/>
      <c r="E62" s="61"/>
      <c r="F62" s="61"/>
      <c r="G62" s="61"/>
      <c r="H62" s="61"/>
      <c r="I62" s="61"/>
      <c r="J62" s="61"/>
      <c r="K62" s="61"/>
      <c r="L62" s="147"/>
      <c r="S62" s="39"/>
      <c r="T62" s="39"/>
      <c r="U62" s="39"/>
      <c r="V62" s="39"/>
      <c r="W62" s="39"/>
      <c r="X62" s="39"/>
      <c r="Y62" s="39"/>
      <c r="Z62" s="39"/>
      <c r="AA62" s="39"/>
      <c r="AB62" s="39"/>
      <c r="AC62" s="39"/>
      <c r="AD62" s="39"/>
      <c r="AE62" s="39"/>
    </row>
    <row r="63" hidden="1"/>
    <row r="64" hidden="1"/>
    <row r="65" hidden="1"/>
    <row r="66" s="2" customFormat="1" ht="6.96" customHeight="1">
      <c r="A66" s="39"/>
      <c r="B66" s="62"/>
      <c r="C66" s="63"/>
      <c r="D66" s="63"/>
      <c r="E66" s="63"/>
      <c r="F66" s="63"/>
      <c r="G66" s="63"/>
      <c r="H66" s="63"/>
      <c r="I66" s="63"/>
      <c r="J66" s="63"/>
      <c r="K66" s="63"/>
      <c r="L66" s="147"/>
      <c r="S66" s="39"/>
      <c r="T66" s="39"/>
      <c r="U66" s="39"/>
      <c r="V66" s="39"/>
      <c r="W66" s="39"/>
      <c r="X66" s="39"/>
      <c r="Y66" s="39"/>
      <c r="Z66" s="39"/>
      <c r="AA66" s="39"/>
      <c r="AB66" s="39"/>
      <c r="AC66" s="39"/>
      <c r="AD66" s="39"/>
      <c r="AE66" s="39"/>
    </row>
    <row r="67" s="2" customFormat="1" ht="24.96" customHeight="1">
      <c r="A67" s="39"/>
      <c r="B67" s="40"/>
      <c r="C67" s="23" t="s">
        <v>177</v>
      </c>
      <c r="D67" s="41"/>
      <c r="E67" s="41"/>
      <c r="F67" s="41"/>
      <c r="G67" s="41"/>
      <c r="H67" s="41"/>
      <c r="I67" s="41"/>
      <c r="J67" s="41"/>
      <c r="K67" s="41"/>
      <c r="L67" s="147"/>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47"/>
      <c r="S68" s="39"/>
      <c r="T68" s="39"/>
      <c r="U68" s="39"/>
      <c r="V68" s="39"/>
      <c r="W68" s="39"/>
      <c r="X68" s="39"/>
      <c r="Y68" s="39"/>
      <c r="Z68" s="39"/>
      <c r="AA68" s="39"/>
      <c r="AB68" s="39"/>
      <c r="AC68" s="39"/>
      <c r="AD68" s="39"/>
      <c r="AE68" s="39"/>
    </row>
    <row r="69" s="2" customFormat="1" ht="12" customHeight="1">
      <c r="A69" s="39"/>
      <c r="B69" s="40"/>
      <c r="C69" s="32" t="s">
        <v>16</v>
      </c>
      <c r="D69" s="41"/>
      <c r="E69" s="41"/>
      <c r="F69" s="41"/>
      <c r="G69" s="41"/>
      <c r="H69" s="41"/>
      <c r="I69" s="41"/>
      <c r="J69" s="41"/>
      <c r="K69" s="41"/>
      <c r="L69" s="147"/>
      <c r="S69" s="39"/>
      <c r="T69" s="39"/>
      <c r="U69" s="39"/>
      <c r="V69" s="39"/>
      <c r="W69" s="39"/>
      <c r="X69" s="39"/>
      <c r="Y69" s="39"/>
      <c r="Z69" s="39"/>
      <c r="AA69" s="39"/>
      <c r="AB69" s="39"/>
      <c r="AC69" s="39"/>
      <c r="AD69" s="39"/>
      <c r="AE69" s="39"/>
    </row>
    <row r="70" s="2" customFormat="1" ht="16.5" customHeight="1">
      <c r="A70" s="39"/>
      <c r="B70" s="40"/>
      <c r="C70" s="41"/>
      <c r="D70" s="41"/>
      <c r="E70" s="171" t="str">
        <f>E7</f>
        <v>Oprava zabezpečovacího zařízení v žst. Kostelec nad Orlicí</v>
      </c>
      <c r="F70" s="32"/>
      <c r="G70" s="32"/>
      <c r="H70" s="32"/>
      <c r="I70" s="41"/>
      <c r="J70" s="41"/>
      <c r="K70" s="41"/>
      <c r="L70" s="147"/>
      <c r="S70" s="39"/>
      <c r="T70" s="39"/>
      <c r="U70" s="39"/>
      <c r="V70" s="39"/>
      <c r="W70" s="39"/>
      <c r="X70" s="39"/>
      <c r="Y70" s="39"/>
      <c r="Z70" s="39"/>
      <c r="AA70" s="39"/>
      <c r="AB70" s="39"/>
      <c r="AC70" s="39"/>
      <c r="AD70" s="39"/>
      <c r="AE70" s="39"/>
    </row>
    <row r="71" s="2" customFormat="1" ht="12" customHeight="1">
      <c r="A71" s="39"/>
      <c r="B71" s="40"/>
      <c r="C71" s="32" t="s">
        <v>151</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16.5" customHeight="1">
      <c r="A72" s="39"/>
      <c r="B72" s="40"/>
      <c r="C72" s="41"/>
      <c r="D72" s="41"/>
      <c r="E72" s="70" t="str">
        <f>E9</f>
        <v>PS 11-02-11 - Kostelec nad Orlicí, MK - zab. zař.</v>
      </c>
      <c r="F72" s="41"/>
      <c r="G72" s="41"/>
      <c r="H72" s="41"/>
      <c r="I72" s="41"/>
      <c r="J72" s="41"/>
      <c r="K72" s="41"/>
      <c r="L72" s="147"/>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2" customHeight="1">
      <c r="A74" s="39"/>
      <c r="B74" s="40"/>
      <c r="C74" s="32" t="s">
        <v>22</v>
      </c>
      <c r="D74" s="41"/>
      <c r="E74" s="41"/>
      <c r="F74" s="27" t="str">
        <f>F12</f>
        <v>žst. Kostelec nad Orlicí</v>
      </c>
      <c r="G74" s="41"/>
      <c r="H74" s="41"/>
      <c r="I74" s="32" t="s">
        <v>24</v>
      </c>
      <c r="J74" s="73" t="str">
        <f>IF(J12="","",J12)</f>
        <v>27. 1. 2022</v>
      </c>
      <c r="K74" s="41"/>
      <c r="L74" s="147"/>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5.15" customHeight="1">
      <c r="A76" s="39"/>
      <c r="B76" s="40"/>
      <c r="C76" s="32" t="s">
        <v>30</v>
      </c>
      <c r="D76" s="41"/>
      <c r="E76" s="41"/>
      <c r="F76" s="27" t="str">
        <f>E15</f>
        <v>Správa železnic, s.o.</v>
      </c>
      <c r="G76" s="41"/>
      <c r="H76" s="41"/>
      <c r="I76" s="32" t="s">
        <v>38</v>
      </c>
      <c r="J76" s="37" t="str">
        <f>E21</f>
        <v>Signal Projekt,s.r.o.</v>
      </c>
      <c r="K76" s="41"/>
      <c r="L76" s="147"/>
      <c r="S76" s="39"/>
      <c r="T76" s="39"/>
      <c r="U76" s="39"/>
      <c r="V76" s="39"/>
      <c r="W76" s="39"/>
      <c r="X76" s="39"/>
      <c r="Y76" s="39"/>
      <c r="Z76" s="39"/>
      <c r="AA76" s="39"/>
      <c r="AB76" s="39"/>
      <c r="AC76" s="39"/>
      <c r="AD76" s="39"/>
      <c r="AE76" s="39"/>
    </row>
    <row r="77" s="2" customFormat="1" ht="15.15" customHeight="1">
      <c r="A77" s="39"/>
      <c r="B77" s="40"/>
      <c r="C77" s="32" t="s">
        <v>36</v>
      </c>
      <c r="D77" s="41"/>
      <c r="E77" s="41"/>
      <c r="F77" s="27" t="str">
        <f>IF(E18="","",E18)</f>
        <v>Vyplň údaj</v>
      </c>
      <c r="G77" s="41"/>
      <c r="H77" s="41"/>
      <c r="I77" s="32" t="s">
        <v>43</v>
      </c>
      <c r="J77" s="37" t="str">
        <f>E24</f>
        <v>Pavel Pospíšil, Dis.</v>
      </c>
      <c r="K77" s="41"/>
      <c r="L77" s="147"/>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47"/>
      <c r="S78" s="39"/>
      <c r="T78" s="39"/>
      <c r="U78" s="39"/>
      <c r="V78" s="39"/>
      <c r="W78" s="39"/>
      <c r="X78" s="39"/>
      <c r="Y78" s="39"/>
      <c r="Z78" s="39"/>
      <c r="AA78" s="39"/>
      <c r="AB78" s="39"/>
      <c r="AC78" s="39"/>
      <c r="AD78" s="39"/>
      <c r="AE78" s="39"/>
    </row>
    <row r="79" s="11" customFormat="1" ht="29.28" customHeight="1">
      <c r="A79" s="188"/>
      <c r="B79" s="189"/>
      <c r="C79" s="190" t="s">
        <v>178</v>
      </c>
      <c r="D79" s="191" t="s">
        <v>67</v>
      </c>
      <c r="E79" s="191" t="s">
        <v>63</v>
      </c>
      <c r="F79" s="191" t="s">
        <v>64</v>
      </c>
      <c r="G79" s="191" t="s">
        <v>179</v>
      </c>
      <c r="H79" s="191" t="s">
        <v>180</v>
      </c>
      <c r="I79" s="191" t="s">
        <v>181</v>
      </c>
      <c r="J79" s="191" t="s">
        <v>159</v>
      </c>
      <c r="K79" s="192" t="s">
        <v>182</v>
      </c>
      <c r="L79" s="193"/>
      <c r="M79" s="93" t="s">
        <v>44</v>
      </c>
      <c r="N79" s="94" t="s">
        <v>52</v>
      </c>
      <c r="O79" s="94" t="s">
        <v>183</v>
      </c>
      <c r="P79" s="94" t="s">
        <v>184</v>
      </c>
      <c r="Q79" s="94" t="s">
        <v>185</v>
      </c>
      <c r="R79" s="94" t="s">
        <v>186</v>
      </c>
      <c r="S79" s="94" t="s">
        <v>187</v>
      </c>
      <c r="T79" s="95" t="s">
        <v>188</v>
      </c>
      <c r="U79" s="188"/>
      <c r="V79" s="188"/>
      <c r="W79" s="188"/>
      <c r="X79" s="188"/>
      <c r="Y79" s="188"/>
      <c r="Z79" s="188"/>
      <c r="AA79" s="188"/>
      <c r="AB79" s="188"/>
      <c r="AC79" s="188"/>
      <c r="AD79" s="188"/>
      <c r="AE79" s="188"/>
    </row>
    <row r="80" s="2" customFormat="1" ht="22.8" customHeight="1">
      <c r="A80" s="39"/>
      <c r="B80" s="40"/>
      <c r="C80" s="100" t="s">
        <v>189</v>
      </c>
      <c r="D80" s="41"/>
      <c r="E80" s="41"/>
      <c r="F80" s="41"/>
      <c r="G80" s="41"/>
      <c r="H80" s="41"/>
      <c r="I80" s="41"/>
      <c r="J80" s="194">
        <f>BK80</f>
        <v>0</v>
      </c>
      <c r="K80" s="41"/>
      <c r="L80" s="45"/>
      <c r="M80" s="96"/>
      <c r="N80" s="195"/>
      <c r="O80" s="97"/>
      <c r="P80" s="196">
        <f>P81</f>
        <v>0</v>
      </c>
      <c r="Q80" s="97"/>
      <c r="R80" s="196">
        <f>R81</f>
        <v>0.14199999999999999</v>
      </c>
      <c r="S80" s="97"/>
      <c r="T80" s="197">
        <f>T81</f>
        <v>0</v>
      </c>
      <c r="U80" s="39"/>
      <c r="V80" s="39"/>
      <c r="W80" s="39"/>
      <c r="X80" s="39"/>
      <c r="Y80" s="39"/>
      <c r="Z80" s="39"/>
      <c r="AA80" s="39"/>
      <c r="AB80" s="39"/>
      <c r="AC80" s="39"/>
      <c r="AD80" s="39"/>
      <c r="AE80" s="39"/>
      <c r="AT80" s="17" t="s">
        <v>81</v>
      </c>
      <c r="AU80" s="17" t="s">
        <v>160</v>
      </c>
      <c r="BK80" s="198">
        <f>BK81</f>
        <v>0</v>
      </c>
    </row>
    <row r="81" s="12" customFormat="1" ht="25.92" customHeight="1">
      <c r="A81" s="12"/>
      <c r="B81" s="199"/>
      <c r="C81" s="200"/>
      <c r="D81" s="201" t="s">
        <v>81</v>
      </c>
      <c r="E81" s="202" t="s">
        <v>1062</v>
      </c>
      <c r="F81" s="202" t="s">
        <v>1063</v>
      </c>
      <c r="G81" s="200"/>
      <c r="H81" s="200"/>
      <c r="I81" s="203"/>
      <c r="J81" s="204">
        <f>BK81</f>
        <v>0</v>
      </c>
      <c r="K81" s="200"/>
      <c r="L81" s="205"/>
      <c r="M81" s="206"/>
      <c r="N81" s="207"/>
      <c r="O81" s="207"/>
      <c r="P81" s="208">
        <f>SUM(P82:P258)</f>
        <v>0</v>
      </c>
      <c r="Q81" s="207"/>
      <c r="R81" s="208">
        <f>SUM(R82:R258)</f>
        <v>0.14199999999999999</v>
      </c>
      <c r="S81" s="207"/>
      <c r="T81" s="209">
        <f>SUM(T82:T258)</f>
        <v>0</v>
      </c>
      <c r="U81" s="12"/>
      <c r="V81" s="12"/>
      <c r="W81" s="12"/>
      <c r="X81" s="12"/>
      <c r="Y81" s="12"/>
      <c r="Z81" s="12"/>
      <c r="AA81" s="12"/>
      <c r="AB81" s="12"/>
      <c r="AC81" s="12"/>
      <c r="AD81" s="12"/>
      <c r="AE81" s="12"/>
      <c r="AR81" s="210" t="s">
        <v>200</v>
      </c>
      <c r="AT81" s="211" t="s">
        <v>81</v>
      </c>
      <c r="AU81" s="211" t="s">
        <v>82</v>
      </c>
      <c r="AY81" s="210" t="s">
        <v>192</v>
      </c>
      <c r="BK81" s="212">
        <f>SUM(BK82:BK258)</f>
        <v>0</v>
      </c>
    </row>
    <row r="82" s="2" customFormat="1" ht="24.15" customHeight="1">
      <c r="A82" s="39"/>
      <c r="B82" s="40"/>
      <c r="C82" s="228" t="s">
        <v>89</v>
      </c>
      <c r="D82" s="228" t="s">
        <v>266</v>
      </c>
      <c r="E82" s="229" t="s">
        <v>1445</v>
      </c>
      <c r="F82" s="230" t="s">
        <v>1446</v>
      </c>
      <c r="G82" s="231" t="s">
        <v>220</v>
      </c>
      <c r="H82" s="232">
        <v>1</v>
      </c>
      <c r="I82" s="233"/>
      <c r="J82" s="234">
        <f>ROUND(I82*H82,2)</f>
        <v>0</v>
      </c>
      <c r="K82" s="230" t="s">
        <v>199</v>
      </c>
      <c r="L82" s="235"/>
      <c r="M82" s="236" t="s">
        <v>44</v>
      </c>
      <c r="N82" s="237" t="s">
        <v>53</v>
      </c>
      <c r="O82" s="85"/>
      <c r="P82" s="224">
        <f>O82*H82</f>
        <v>0</v>
      </c>
      <c r="Q82" s="224">
        <v>0</v>
      </c>
      <c r="R82" s="224">
        <f>Q82*H82</f>
        <v>0</v>
      </c>
      <c r="S82" s="224">
        <v>0</v>
      </c>
      <c r="T82" s="225">
        <f>S82*H82</f>
        <v>0</v>
      </c>
      <c r="U82" s="39"/>
      <c r="V82" s="39"/>
      <c r="W82" s="39"/>
      <c r="X82" s="39"/>
      <c r="Y82" s="39"/>
      <c r="Z82" s="39"/>
      <c r="AA82" s="39"/>
      <c r="AB82" s="39"/>
      <c r="AC82" s="39"/>
      <c r="AD82" s="39"/>
      <c r="AE82" s="39"/>
      <c r="AR82" s="226" t="s">
        <v>275</v>
      </c>
      <c r="AT82" s="226" t="s">
        <v>266</v>
      </c>
      <c r="AU82" s="226" t="s">
        <v>89</v>
      </c>
      <c r="AY82" s="17" t="s">
        <v>192</v>
      </c>
      <c r="BE82" s="227">
        <f>IF(N82="základní",J82,0)</f>
        <v>0</v>
      </c>
      <c r="BF82" s="227">
        <f>IF(N82="snížená",J82,0)</f>
        <v>0</v>
      </c>
      <c r="BG82" s="227">
        <f>IF(N82="zákl. přenesená",J82,0)</f>
        <v>0</v>
      </c>
      <c r="BH82" s="227">
        <f>IF(N82="sníž. přenesená",J82,0)</f>
        <v>0</v>
      </c>
      <c r="BI82" s="227">
        <f>IF(N82="nulová",J82,0)</f>
        <v>0</v>
      </c>
      <c r="BJ82" s="17" t="s">
        <v>89</v>
      </c>
      <c r="BK82" s="227">
        <f>ROUND(I82*H82,2)</f>
        <v>0</v>
      </c>
      <c r="BL82" s="17" t="s">
        <v>275</v>
      </c>
      <c r="BM82" s="226" t="s">
        <v>1447</v>
      </c>
    </row>
    <row r="83" s="2" customFormat="1" ht="16.5" customHeight="1">
      <c r="A83" s="39"/>
      <c r="B83" s="40"/>
      <c r="C83" s="228" t="s">
        <v>91</v>
      </c>
      <c r="D83" s="228" t="s">
        <v>266</v>
      </c>
      <c r="E83" s="229" t="s">
        <v>1448</v>
      </c>
      <c r="F83" s="230" t="s">
        <v>1449</v>
      </c>
      <c r="G83" s="231" t="s">
        <v>220</v>
      </c>
      <c r="H83" s="232">
        <v>1</v>
      </c>
      <c r="I83" s="233"/>
      <c r="J83" s="234">
        <f>ROUND(I83*H83,2)</f>
        <v>0</v>
      </c>
      <c r="K83" s="230" t="s">
        <v>199</v>
      </c>
      <c r="L83" s="235"/>
      <c r="M83" s="236" t="s">
        <v>44</v>
      </c>
      <c r="N83" s="237" t="s">
        <v>53</v>
      </c>
      <c r="O83" s="85"/>
      <c r="P83" s="224">
        <f>O83*H83</f>
        <v>0</v>
      </c>
      <c r="Q83" s="224">
        <v>0</v>
      </c>
      <c r="R83" s="224">
        <f>Q83*H83</f>
        <v>0</v>
      </c>
      <c r="S83" s="224">
        <v>0</v>
      </c>
      <c r="T83" s="225">
        <f>S83*H83</f>
        <v>0</v>
      </c>
      <c r="U83" s="39"/>
      <c r="V83" s="39"/>
      <c r="W83" s="39"/>
      <c r="X83" s="39"/>
      <c r="Y83" s="39"/>
      <c r="Z83" s="39"/>
      <c r="AA83" s="39"/>
      <c r="AB83" s="39"/>
      <c r="AC83" s="39"/>
      <c r="AD83" s="39"/>
      <c r="AE83" s="39"/>
      <c r="AR83" s="226" t="s">
        <v>275</v>
      </c>
      <c r="AT83" s="226" t="s">
        <v>266</v>
      </c>
      <c r="AU83" s="226" t="s">
        <v>89</v>
      </c>
      <c r="AY83" s="17" t="s">
        <v>192</v>
      </c>
      <c r="BE83" s="227">
        <f>IF(N83="základní",J83,0)</f>
        <v>0</v>
      </c>
      <c r="BF83" s="227">
        <f>IF(N83="snížená",J83,0)</f>
        <v>0</v>
      </c>
      <c r="BG83" s="227">
        <f>IF(N83="zákl. přenesená",J83,0)</f>
        <v>0</v>
      </c>
      <c r="BH83" s="227">
        <f>IF(N83="sníž. přenesená",J83,0)</f>
        <v>0</v>
      </c>
      <c r="BI83" s="227">
        <f>IF(N83="nulová",J83,0)</f>
        <v>0</v>
      </c>
      <c r="BJ83" s="17" t="s">
        <v>89</v>
      </c>
      <c r="BK83" s="227">
        <f>ROUND(I83*H83,2)</f>
        <v>0</v>
      </c>
      <c r="BL83" s="17" t="s">
        <v>275</v>
      </c>
      <c r="BM83" s="226" t="s">
        <v>1450</v>
      </c>
    </row>
    <row r="84" s="2" customFormat="1" ht="24.15" customHeight="1">
      <c r="A84" s="39"/>
      <c r="B84" s="40"/>
      <c r="C84" s="215" t="s">
        <v>99</v>
      </c>
      <c r="D84" s="215" t="s">
        <v>195</v>
      </c>
      <c r="E84" s="216" t="s">
        <v>1451</v>
      </c>
      <c r="F84" s="217" t="s">
        <v>1452</v>
      </c>
      <c r="G84" s="218" t="s">
        <v>198</v>
      </c>
      <c r="H84" s="219">
        <v>1080</v>
      </c>
      <c r="I84" s="220"/>
      <c r="J84" s="221">
        <f>ROUND(I84*H84,2)</f>
        <v>0</v>
      </c>
      <c r="K84" s="217" t="s">
        <v>199</v>
      </c>
      <c r="L84" s="45"/>
      <c r="M84" s="222" t="s">
        <v>44</v>
      </c>
      <c r="N84" s="223" t="s">
        <v>53</v>
      </c>
      <c r="O84" s="85"/>
      <c r="P84" s="224">
        <f>O84*H84</f>
        <v>0</v>
      </c>
      <c r="Q84" s="224">
        <v>0</v>
      </c>
      <c r="R84" s="224">
        <f>Q84*H84</f>
        <v>0</v>
      </c>
      <c r="S84" s="224">
        <v>0</v>
      </c>
      <c r="T84" s="225">
        <f>S84*H84</f>
        <v>0</v>
      </c>
      <c r="U84" s="39"/>
      <c r="V84" s="39"/>
      <c r="W84" s="39"/>
      <c r="X84" s="39"/>
      <c r="Y84" s="39"/>
      <c r="Z84" s="39"/>
      <c r="AA84" s="39"/>
      <c r="AB84" s="39"/>
      <c r="AC84" s="39"/>
      <c r="AD84" s="39"/>
      <c r="AE84" s="39"/>
      <c r="AR84" s="226" t="s">
        <v>200</v>
      </c>
      <c r="AT84" s="226" t="s">
        <v>195</v>
      </c>
      <c r="AU84" s="226" t="s">
        <v>89</v>
      </c>
      <c r="AY84" s="17" t="s">
        <v>192</v>
      </c>
      <c r="BE84" s="227">
        <f>IF(N84="základní",J84,0)</f>
        <v>0</v>
      </c>
      <c r="BF84" s="227">
        <f>IF(N84="snížená",J84,0)</f>
        <v>0</v>
      </c>
      <c r="BG84" s="227">
        <f>IF(N84="zákl. přenesená",J84,0)</f>
        <v>0</v>
      </c>
      <c r="BH84" s="227">
        <f>IF(N84="sníž. přenesená",J84,0)</f>
        <v>0</v>
      </c>
      <c r="BI84" s="227">
        <f>IF(N84="nulová",J84,0)</f>
        <v>0</v>
      </c>
      <c r="BJ84" s="17" t="s">
        <v>89</v>
      </c>
      <c r="BK84" s="227">
        <f>ROUND(I84*H84,2)</f>
        <v>0</v>
      </c>
      <c r="BL84" s="17" t="s">
        <v>200</v>
      </c>
      <c r="BM84" s="226" t="s">
        <v>1453</v>
      </c>
    </row>
    <row r="85" s="2" customFormat="1" ht="16.5" customHeight="1">
      <c r="A85" s="39"/>
      <c r="B85" s="40"/>
      <c r="C85" s="215" t="s">
        <v>200</v>
      </c>
      <c r="D85" s="215" t="s">
        <v>195</v>
      </c>
      <c r="E85" s="216" t="s">
        <v>1454</v>
      </c>
      <c r="F85" s="217" t="s">
        <v>1455</v>
      </c>
      <c r="G85" s="218" t="s">
        <v>220</v>
      </c>
      <c r="H85" s="219">
        <v>2</v>
      </c>
      <c r="I85" s="220"/>
      <c r="J85" s="221">
        <f>ROUND(I85*H85,2)</f>
        <v>0</v>
      </c>
      <c r="K85" s="217" t="s">
        <v>199</v>
      </c>
      <c r="L85" s="45"/>
      <c r="M85" s="222" t="s">
        <v>44</v>
      </c>
      <c r="N85" s="223" t="s">
        <v>53</v>
      </c>
      <c r="O85" s="85"/>
      <c r="P85" s="224">
        <f>O85*H85</f>
        <v>0</v>
      </c>
      <c r="Q85" s="224">
        <v>0</v>
      </c>
      <c r="R85" s="224">
        <f>Q85*H85</f>
        <v>0</v>
      </c>
      <c r="S85" s="224">
        <v>0</v>
      </c>
      <c r="T85" s="225">
        <f>S85*H85</f>
        <v>0</v>
      </c>
      <c r="U85" s="39"/>
      <c r="V85" s="39"/>
      <c r="W85" s="39"/>
      <c r="X85" s="39"/>
      <c r="Y85" s="39"/>
      <c r="Z85" s="39"/>
      <c r="AA85" s="39"/>
      <c r="AB85" s="39"/>
      <c r="AC85" s="39"/>
      <c r="AD85" s="39"/>
      <c r="AE85" s="39"/>
      <c r="AR85" s="226" t="s">
        <v>200</v>
      </c>
      <c r="AT85" s="226" t="s">
        <v>195</v>
      </c>
      <c r="AU85" s="226" t="s">
        <v>89</v>
      </c>
      <c r="AY85" s="17" t="s">
        <v>192</v>
      </c>
      <c r="BE85" s="227">
        <f>IF(N85="základní",J85,0)</f>
        <v>0</v>
      </c>
      <c r="BF85" s="227">
        <f>IF(N85="snížená",J85,0)</f>
        <v>0</v>
      </c>
      <c r="BG85" s="227">
        <f>IF(N85="zákl. přenesená",J85,0)</f>
        <v>0</v>
      </c>
      <c r="BH85" s="227">
        <f>IF(N85="sníž. přenesená",J85,0)</f>
        <v>0</v>
      </c>
      <c r="BI85" s="227">
        <f>IF(N85="nulová",J85,0)</f>
        <v>0</v>
      </c>
      <c r="BJ85" s="17" t="s">
        <v>89</v>
      </c>
      <c r="BK85" s="227">
        <f>ROUND(I85*H85,2)</f>
        <v>0</v>
      </c>
      <c r="BL85" s="17" t="s">
        <v>200</v>
      </c>
      <c r="BM85" s="226" t="s">
        <v>1456</v>
      </c>
    </row>
    <row r="86" s="2" customFormat="1" ht="16.5" customHeight="1">
      <c r="A86" s="39"/>
      <c r="B86" s="40"/>
      <c r="C86" s="228" t="s">
        <v>213</v>
      </c>
      <c r="D86" s="228" t="s">
        <v>266</v>
      </c>
      <c r="E86" s="229" t="s">
        <v>1457</v>
      </c>
      <c r="F86" s="230" t="s">
        <v>1458</v>
      </c>
      <c r="G86" s="231" t="s">
        <v>198</v>
      </c>
      <c r="H86" s="232">
        <v>1080</v>
      </c>
      <c r="I86" s="233"/>
      <c r="J86" s="234">
        <f>ROUND(I86*H86,2)</f>
        <v>0</v>
      </c>
      <c r="K86" s="230" t="s">
        <v>199</v>
      </c>
      <c r="L86" s="235"/>
      <c r="M86" s="236" t="s">
        <v>44</v>
      </c>
      <c r="N86" s="237" t="s">
        <v>53</v>
      </c>
      <c r="O86" s="85"/>
      <c r="P86" s="224">
        <f>O86*H86</f>
        <v>0</v>
      </c>
      <c r="Q86" s="224">
        <v>0</v>
      </c>
      <c r="R86" s="224">
        <f>Q86*H86</f>
        <v>0</v>
      </c>
      <c r="S86" s="224">
        <v>0</v>
      </c>
      <c r="T86" s="225">
        <f>S86*H86</f>
        <v>0</v>
      </c>
      <c r="U86" s="39"/>
      <c r="V86" s="39"/>
      <c r="W86" s="39"/>
      <c r="X86" s="39"/>
      <c r="Y86" s="39"/>
      <c r="Z86" s="39"/>
      <c r="AA86" s="39"/>
      <c r="AB86" s="39"/>
      <c r="AC86" s="39"/>
      <c r="AD86" s="39"/>
      <c r="AE86" s="39"/>
      <c r="AR86" s="226" t="s">
        <v>269</v>
      </c>
      <c r="AT86" s="226" t="s">
        <v>266</v>
      </c>
      <c r="AU86" s="226" t="s">
        <v>89</v>
      </c>
      <c r="AY86" s="17" t="s">
        <v>192</v>
      </c>
      <c r="BE86" s="227">
        <f>IF(N86="základní",J86,0)</f>
        <v>0</v>
      </c>
      <c r="BF86" s="227">
        <f>IF(N86="snížená",J86,0)</f>
        <v>0</v>
      </c>
      <c r="BG86" s="227">
        <f>IF(N86="zákl. přenesená",J86,0)</f>
        <v>0</v>
      </c>
      <c r="BH86" s="227">
        <f>IF(N86="sníž. přenesená",J86,0)</f>
        <v>0</v>
      </c>
      <c r="BI86" s="227">
        <f>IF(N86="nulová",J86,0)</f>
        <v>0</v>
      </c>
      <c r="BJ86" s="17" t="s">
        <v>89</v>
      </c>
      <c r="BK86" s="227">
        <f>ROUND(I86*H86,2)</f>
        <v>0</v>
      </c>
      <c r="BL86" s="17" t="s">
        <v>270</v>
      </c>
      <c r="BM86" s="226" t="s">
        <v>1459</v>
      </c>
    </row>
    <row r="87" s="2" customFormat="1" ht="16.5" customHeight="1">
      <c r="A87" s="39"/>
      <c r="B87" s="40"/>
      <c r="C87" s="215" t="s">
        <v>217</v>
      </c>
      <c r="D87" s="215" t="s">
        <v>195</v>
      </c>
      <c r="E87" s="216" t="s">
        <v>1460</v>
      </c>
      <c r="F87" s="217" t="s">
        <v>1461</v>
      </c>
      <c r="G87" s="218" t="s">
        <v>220</v>
      </c>
      <c r="H87" s="219">
        <v>4</v>
      </c>
      <c r="I87" s="220"/>
      <c r="J87" s="221">
        <f>ROUND(I87*H87,2)</f>
        <v>0</v>
      </c>
      <c r="K87" s="217" t="s">
        <v>199</v>
      </c>
      <c r="L87" s="45"/>
      <c r="M87" s="222" t="s">
        <v>44</v>
      </c>
      <c r="N87" s="223" t="s">
        <v>53</v>
      </c>
      <c r="O87" s="85"/>
      <c r="P87" s="224">
        <f>O87*H87</f>
        <v>0</v>
      </c>
      <c r="Q87" s="224">
        <v>0</v>
      </c>
      <c r="R87" s="224">
        <f>Q87*H87</f>
        <v>0</v>
      </c>
      <c r="S87" s="224">
        <v>0</v>
      </c>
      <c r="T87" s="225">
        <f>S87*H87</f>
        <v>0</v>
      </c>
      <c r="U87" s="39"/>
      <c r="V87" s="39"/>
      <c r="W87" s="39"/>
      <c r="X87" s="39"/>
      <c r="Y87" s="39"/>
      <c r="Z87" s="39"/>
      <c r="AA87" s="39"/>
      <c r="AB87" s="39"/>
      <c r="AC87" s="39"/>
      <c r="AD87" s="39"/>
      <c r="AE87" s="39"/>
      <c r="AR87" s="226" t="s">
        <v>200</v>
      </c>
      <c r="AT87" s="226" t="s">
        <v>195</v>
      </c>
      <c r="AU87" s="226" t="s">
        <v>89</v>
      </c>
      <c r="AY87" s="17" t="s">
        <v>192</v>
      </c>
      <c r="BE87" s="227">
        <f>IF(N87="základní",J87,0)</f>
        <v>0</v>
      </c>
      <c r="BF87" s="227">
        <f>IF(N87="snížená",J87,0)</f>
        <v>0</v>
      </c>
      <c r="BG87" s="227">
        <f>IF(N87="zákl. přenesená",J87,0)</f>
        <v>0</v>
      </c>
      <c r="BH87" s="227">
        <f>IF(N87="sníž. přenesená",J87,0)</f>
        <v>0</v>
      </c>
      <c r="BI87" s="227">
        <f>IF(N87="nulová",J87,0)</f>
        <v>0</v>
      </c>
      <c r="BJ87" s="17" t="s">
        <v>89</v>
      </c>
      <c r="BK87" s="227">
        <f>ROUND(I87*H87,2)</f>
        <v>0</v>
      </c>
      <c r="BL87" s="17" t="s">
        <v>200</v>
      </c>
      <c r="BM87" s="226" t="s">
        <v>1462</v>
      </c>
    </row>
    <row r="88" s="2" customFormat="1" ht="24.15" customHeight="1">
      <c r="A88" s="39"/>
      <c r="B88" s="40"/>
      <c r="C88" s="215" t="s">
        <v>223</v>
      </c>
      <c r="D88" s="215" t="s">
        <v>195</v>
      </c>
      <c r="E88" s="216" t="s">
        <v>1463</v>
      </c>
      <c r="F88" s="217" t="s">
        <v>1464</v>
      </c>
      <c r="G88" s="218" t="s">
        <v>220</v>
      </c>
      <c r="H88" s="219">
        <v>2</v>
      </c>
      <c r="I88" s="220"/>
      <c r="J88" s="221">
        <f>ROUND(I88*H88,2)</f>
        <v>0</v>
      </c>
      <c r="K88" s="217" t="s">
        <v>199</v>
      </c>
      <c r="L88" s="45"/>
      <c r="M88" s="222" t="s">
        <v>44</v>
      </c>
      <c r="N88" s="223" t="s">
        <v>53</v>
      </c>
      <c r="O88" s="85"/>
      <c r="P88" s="224">
        <f>O88*H88</f>
        <v>0</v>
      </c>
      <c r="Q88" s="224">
        <v>0</v>
      </c>
      <c r="R88" s="224">
        <f>Q88*H88</f>
        <v>0</v>
      </c>
      <c r="S88" s="224">
        <v>0</v>
      </c>
      <c r="T88" s="225">
        <f>S88*H88</f>
        <v>0</v>
      </c>
      <c r="U88" s="39"/>
      <c r="V88" s="39"/>
      <c r="W88" s="39"/>
      <c r="X88" s="39"/>
      <c r="Y88" s="39"/>
      <c r="Z88" s="39"/>
      <c r="AA88" s="39"/>
      <c r="AB88" s="39"/>
      <c r="AC88" s="39"/>
      <c r="AD88" s="39"/>
      <c r="AE88" s="39"/>
      <c r="AR88" s="226" t="s">
        <v>221</v>
      </c>
      <c r="AT88" s="226" t="s">
        <v>195</v>
      </c>
      <c r="AU88" s="226" t="s">
        <v>89</v>
      </c>
      <c r="AY88" s="17" t="s">
        <v>192</v>
      </c>
      <c r="BE88" s="227">
        <f>IF(N88="základní",J88,0)</f>
        <v>0</v>
      </c>
      <c r="BF88" s="227">
        <f>IF(N88="snížená",J88,0)</f>
        <v>0</v>
      </c>
      <c r="BG88" s="227">
        <f>IF(N88="zákl. přenesená",J88,0)</f>
        <v>0</v>
      </c>
      <c r="BH88" s="227">
        <f>IF(N88="sníž. přenesená",J88,0)</f>
        <v>0</v>
      </c>
      <c r="BI88" s="227">
        <f>IF(N88="nulová",J88,0)</f>
        <v>0</v>
      </c>
      <c r="BJ88" s="17" t="s">
        <v>89</v>
      </c>
      <c r="BK88" s="227">
        <f>ROUND(I88*H88,2)</f>
        <v>0</v>
      </c>
      <c r="BL88" s="17" t="s">
        <v>221</v>
      </c>
      <c r="BM88" s="226" t="s">
        <v>1465</v>
      </c>
    </row>
    <row r="89" s="2" customFormat="1" ht="24.15" customHeight="1">
      <c r="A89" s="39"/>
      <c r="B89" s="40"/>
      <c r="C89" s="215" t="s">
        <v>227</v>
      </c>
      <c r="D89" s="215" t="s">
        <v>195</v>
      </c>
      <c r="E89" s="216" t="s">
        <v>1466</v>
      </c>
      <c r="F89" s="217" t="s">
        <v>1467</v>
      </c>
      <c r="G89" s="218" t="s">
        <v>220</v>
      </c>
      <c r="H89" s="219">
        <v>2</v>
      </c>
      <c r="I89" s="220"/>
      <c r="J89" s="221">
        <f>ROUND(I89*H89,2)</f>
        <v>0</v>
      </c>
      <c r="K89" s="217" t="s">
        <v>199</v>
      </c>
      <c r="L89" s="45"/>
      <c r="M89" s="222" t="s">
        <v>44</v>
      </c>
      <c r="N89" s="223" t="s">
        <v>53</v>
      </c>
      <c r="O89" s="85"/>
      <c r="P89" s="224">
        <f>O89*H89</f>
        <v>0</v>
      </c>
      <c r="Q89" s="224">
        <v>0</v>
      </c>
      <c r="R89" s="224">
        <f>Q89*H89</f>
        <v>0</v>
      </c>
      <c r="S89" s="224">
        <v>0</v>
      </c>
      <c r="T89" s="225">
        <f>S89*H89</f>
        <v>0</v>
      </c>
      <c r="U89" s="39"/>
      <c r="V89" s="39"/>
      <c r="W89" s="39"/>
      <c r="X89" s="39"/>
      <c r="Y89" s="39"/>
      <c r="Z89" s="39"/>
      <c r="AA89" s="39"/>
      <c r="AB89" s="39"/>
      <c r="AC89" s="39"/>
      <c r="AD89" s="39"/>
      <c r="AE89" s="39"/>
      <c r="AR89" s="226" t="s">
        <v>221</v>
      </c>
      <c r="AT89" s="226" t="s">
        <v>195</v>
      </c>
      <c r="AU89" s="226" t="s">
        <v>89</v>
      </c>
      <c r="AY89" s="17" t="s">
        <v>192</v>
      </c>
      <c r="BE89" s="227">
        <f>IF(N89="základní",J89,0)</f>
        <v>0</v>
      </c>
      <c r="BF89" s="227">
        <f>IF(N89="snížená",J89,0)</f>
        <v>0</v>
      </c>
      <c r="BG89" s="227">
        <f>IF(N89="zákl. přenesená",J89,0)</f>
        <v>0</v>
      </c>
      <c r="BH89" s="227">
        <f>IF(N89="sníž. přenesená",J89,0)</f>
        <v>0</v>
      </c>
      <c r="BI89" s="227">
        <f>IF(N89="nulová",J89,0)</f>
        <v>0</v>
      </c>
      <c r="BJ89" s="17" t="s">
        <v>89</v>
      </c>
      <c r="BK89" s="227">
        <f>ROUND(I89*H89,2)</f>
        <v>0</v>
      </c>
      <c r="BL89" s="17" t="s">
        <v>221</v>
      </c>
      <c r="BM89" s="226" t="s">
        <v>1468</v>
      </c>
    </row>
    <row r="90" s="2" customFormat="1" ht="24.15" customHeight="1">
      <c r="A90" s="39"/>
      <c r="B90" s="40"/>
      <c r="C90" s="228" t="s">
        <v>231</v>
      </c>
      <c r="D90" s="228" t="s">
        <v>266</v>
      </c>
      <c r="E90" s="229" t="s">
        <v>1469</v>
      </c>
      <c r="F90" s="230" t="s">
        <v>1470</v>
      </c>
      <c r="G90" s="231" t="s">
        <v>198</v>
      </c>
      <c r="H90" s="232">
        <v>380</v>
      </c>
      <c r="I90" s="233"/>
      <c r="J90" s="234">
        <f>ROUND(I90*H90,2)</f>
        <v>0</v>
      </c>
      <c r="K90" s="230" t="s">
        <v>199</v>
      </c>
      <c r="L90" s="235"/>
      <c r="M90" s="236" t="s">
        <v>44</v>
      </c>
      <c r="N90" s="237" t="s">
        <v>53</v>
      </c>
      <c r="O90" s="85"/>
      <c r="P90" s="224">
        <f>O90*H90</f>
        <v>0</v>
      </c>
      <c r="Q90" s="224">
        <v>0</v>
      </c>
      <c r="R90" s="224">
        <f>Q90*H90</f>
        <v>0</v>
      </c>
      <c r="S90" s="224">
        <v>0</v>
      </c>
      <c r="T90" s="225">
        <f>S90*H90</f>
        <v>0</v>
      </c>
      <c r="U90" s="39"/>
      <c r="V90" s="39"/>
      <c r="W90" s="39"/>
      <c r="X90" s="39"/>
      <c r="Y90" s="39"/>
      <c r="Z90" s="39"/>
      <c r="AA90" s="39"/>
      <c r="AB90" s="39"/>
      <c r="AC90" s="39"/>
      <c r="AD90" s="39"/>
      <c r="AE90" s="39"/>
      <c r="AR90" s="226" t="s">
        <v>269</v>
      </c>
      <c r="AT90" s="226" t="s">
        <v>266</v>
      </c>
      <c r="AU90" s="226" t="s">
        <v>89</v>
      </c>
      <c r="AY90" s="17" t="s">
        <v>192</v>
      </c>
      <c r="BE90" s="227">
        <f>IF(N90="základní",J90,0)</f>
        <v>0</v>
      </c>
      <c r="BF90" s="227">
        <f>IF(N90="snížená",J90,0)</f>
        <v>0</v>
      </c>
      <c r="BG90" s="227">
        <f>IF(N90="zákl. přenesená",J90,0)</f>
        <v>0</v>
      </c>
      <c r="BH90" s="227">
        <f>IF(N90="sníž. přenesená",J90,0)</f>
        <v>0</v>
      </c>
      <c r="BI90" s="227">
        <f>IF(N90="nulová",J90,0)</f>
        <v>0</v>
      </c>
      <c r="BJ90" s="17" t="s">
        <v>89</v>
      </c>
      <c r="BK90" s="227">
        <f>ROUND(I90*H90,2)</f>
        <v>0</v>
      </c>
      <c r="BL90" s="17" t="s">
        <v>270</v>
      </c>
      <c r="BM90" s="226" t="s">
        <v>1471</v>
      </c>
    </row>
    <row r="91" s="2" customFormat="1" ht="16.5" customHeight="1">
      <c r="A91" s="39"/>
      <c r="B91" s="40"/>
      <c r="C91" s="228" t="s">
        <v>235</v>
      </c>
      <c r="D91" s="228" t="s">
        <v>266</v>
      </c>
      <c r="E91" s="229" t="s">
        <v>1472</v>
      </c>
      <c r="F91" s="230" t="s">
        <v>1473</v>
      </c>
      <c r="G91" s="231" t="s">
        <v>220</v>
      </c>
      <c r="H91" s="232">
        <v>20</v>
      </c>
      <c r="I91" s="233"/>
      <c r="J91" s="234">
        <f>ROUND(I91*H91,2)</f>
        <v>0</v>
      </c>
      <c r="K91" s="230" t="s">
        <v>199</v>
      </c>
      <c r="L91" s="235"/>
      <c r="M91" s="236" t="s">
        <v>44</v>
      </c>
      <c r="N91" s="237" t="s">
        <v>53</v>
      </c>
      <c r="O91" s="85"/>
      <c r="P91" s="224">
        <f>O91*H91</f>
        <v>0</v>
      </c>
      <c r="Q91" s="224">
        <v>0</v>
      </c>
      <c r="R91" s="224">
        <f>Q91*H91</f>
        <v>0</v>
      </c>
      <c r="S91" s="224">
        <v>0</v>
      </c>
      <c r="T91" s="225">
        <f>S91*H91</f>
        <v>0</v>
      </c>
      <c r="U91" s="39"/>
      <c r="V91" s="39"/>
      <c r="W91" s="39"/>
      <c r="X91" s="39"/>
      <c r="Y91" s="39"/>
      <c r="Z91" s="39"/>
      <c r="AA91" s="39"/>
      <c r="AB91" s="39"/>
      <c r="AC91" s="39"/>
      <c r="AD91" s="39"/>
      <c r="AE91" s="39"/>
      <c r="AR91" s="226" t="s">
        <v>269</v>
      </c>
      <c r="AT91" s="226" t="s">
        <v>266</v>
      </c>
      <c r="AU91" s="226" t="s">
        <v>89</v>
      </c>
      <c r="AY91" s="17" t="s">
        <v>192</v>
      </c>
      <c r="BE91" s="227">
        <f>IF(N91="základní",J91,0)</f>
        <v>0</v>
      </c>
      <c r="BF91" s="227">
        <f>IF(N91="snížená",J91,0)</f>
        <v>0</v>
      </c>
      <c r="BG91" s="227">
        <f>IF(N91="zákl. přenesená",J91,0)</f>
        <v>0</v>
      </c>
      <c r="BH91" s="227">
        <f>IF(N91="sníž. přenesená",J91,0)</f>
        <v>0</v>
      </c>
      <c r="BI91" s="227">
        <f>IF(N91="nulová",J91,0)</f>
        <v>0</v>
      </c>
      <c r="BJ91" s="17" t="s">
        <v>89</v>
      </c>
      <c r="BK91" s="227">
        <f>ROUND(I91*H91,2)</f>
        <v>0</v>
      </c>
      <c r="BL91" s="17" t="s">
        <v>270</v>
      </c>
      <c r="BM91" s="226" t="s">
        <v>1474</v>
      </c>
    </row>
    <row r="92" s="2" customFormat="1" ht="16.5" customHeight="1">
      <c r="A92" s="39"/>
      <c r="B92" s="40"/>
      <c r="C92" s="215" t="s">
        <v>239</v>
      </c>
      <c r="D92" s="215" t="s">
        <v>195</v>
      </c>
      <c r="E92" s="216" t="s">
        <v>1475</v>
      </c>
      <c r="F92" s="217" t="s">
        <v>1476</v>
      </c>
      <c r="G92" s="218" t="s">
        <v>220</v>
      </c>
      <c r="H92" s="219">
        <v>2</v>
      </c>
      <c r="I92" s="220"/>
      <c r="J92" s="221">
        <f>ROUND(I92*H92,2)</f>
        <v>0</v>
      </c>
      <c r="K92" s="217" t="s">
        <v>199</v>
      </c>
      <c r="L92" s="45"/>
      <c r="M92" s="222" t="s">
        <v>44</v>
      </c>
      <c r="N92" s="223"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221</v>
      </c>
      <c r="AT92" s="226" t="s">
        <v>195</v>
      </c>
      <c r="AU92" s="226" t="s">
        <v>89</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221</v>
      </c>
      <c r="BM92" s="226" t="s">
        <v>1477</v>
      </c>
    </row>
    <row r="93" s="2" customFormat="1" ht="16.5" customHeight="1">
      <c r="A93" s="39"/>
      <c r="B93" s="40"/>
      <c r="C93" s="215" t="s">
        <v>243</v>
      </c>
      <c r="D93" s="215" t="s">
        <v>195</v>
      </c>
      <c r="E93" s="216" t="s">
        <v>1478</v>
      </c>
      <c r="F93" s="217" t="s">
        <v>1479</v>
      </c>
      <c r="G93" s="218" t="s">
        <v>220</v>
      </c>
      <c r="H93" s="219">
        <v>1</v>
      </c>
      <c r="I93" s="220"/>
      <c r="J93" s="221">
        <f>ROUND(I93*H93,2)</f>
        <v>0</v>
      </c>
      <c r="K93" s="217" t="s">
        <v>199</v>
      </c>
      <c r="L93" s="45"/>
      <c r="M93" s="222" t="s">
        <v>44</v>
      </c>
      <c r="N93" s="223" t="s">
        <v>53</v>
      </c>
      <c r="O93" s="85"/>
      <c r="P93" s="224">
        <f>O93*H93</f>
        <v>0</v>
      </c>
      <c r="Q93" s="224">
        <v>0</v>
      </c>
      <c r="R93" s="224">
        <f>Q93*H93</f>
        <v>0</v>
      </c>
      <c r="S93" s="224">
        <v>0</v>
      </c>
      <c r="T93" s="225">
        <f>S93*H93</f>
        <v>0</v>
      </c>
      <c r="U93" s="39"/>
      <c r="V93" s="39"/>
      <c r="W93" s="39"/>
      <c r="X93" s="39"/>
      <c r="Y93" s="39"/>
      <c r="Z93" s="39"/>
      <c r="AA93" s="39"/>
      <c r="AB93" s="39"/>
      <c r="AC93" s="39"/>
      <c r="AD93" s="39"/>
      <c r="AE93" s="39"/>
      <c r="AR93" s="226" t="s">
        <v>200</v>
      </c>
      <c r="AT93" s="226" t="s">
        <v>195</v>
      </c>
      <c r="AU93" s="226" t="s">
        <v>89</v>
      </c>
      <c r="AY93" s="17" t="s">
        <v>192</v>
      </c>
      <c r="BE93" s="227">
        <f>IF(N93="základní",J93,0)</f>
        <v>0</v>
      </c>
      <c r="BF93" s="227">
        <f>IF(N93="snížená",J93,0)</f>
        <v>0</v>
      </c>
      <c r="BG93" s="227">
        <f>IF(N93="zákl. přenesená",J93,0)</f>
        <v>0</v>
      </c>
      <c r="BH93" s="227">
        <f>IF(N93="sníž. přenesená",J93,0)</f>
        <v>0</v>
      </c>
      <c r="BI93" s="227">
        <f>IF(N93="nulová",J93,0)</f>
        <v>0</v>
      </c>
      <c r="BJ93" s="17" t="s">
        <v>89</v>
      </c>
      <c r="BK93" s="227">
        <f>ROUND(I93*H93,2)</f>
        <v>0</v>
      </c>
      <c r="BL93" s="17" t="s">
        <v>200</v>
      </c>
      <c r="BM93" s="226" t="s">
        <v>1480</v>
      </c>
    </row>
    <row r="94" s="2" customFormat="1" ht="16.5" customHeight="1">
      <c r="A94" s="39"/>
      <c r="B94" s="40"/>
      <c r="C94" s="228" t="s">
        <v>247</v>
      </c>
      <c r="D94" s="228" t="s">
        <v>266</v>
      </c>
      <c r="E94" s="229" t="s">
        <v>1481</v>
      </c>
      <c r="F94" s="230" t="s">
        <v>1482</v>
      </c>
      <c r="G94" s="231" t="s">
        <v>220</v>
      </c>
      <c r="H94" s="232">
        <v>2</v>
      </c>
      <c r="I94" s="233"/>
      <c r="J94" s="234">
        <f>ROUND(I94*H94,2)</f>
        <v>0</v>
      </c>
      <c r="K94" s="230" t="s">
        <v>199</v>
      </c>
      <c r="L94" s="235"/>
      <c r="M94" s="236" t="s">
        <v>44</v>
      </c>
      <c r="N94" s="237" t="s">
        <v>53</v>
      </c>
      <c r="O94" s="85"/>
      <c r="P94" s="224">
        <f>O94*H94</f>
        <v>0</v>
      </c>
      <c r="Q94" s="224">
        <v>0</v>
      </c>
      <c r="R94" s="224">
        <f>Q94*H94</f>
        <v>0</v>
      </c>
      <c r="S94" s="224">
        <v>0</v>
      </c>
      <c r="T94" s="225">
        <f>S94*H94</f>
        <v>0</v>
      </c>
      <c r="U94" s="39"/>
      <c r="V94" s="39"/>
      <c r="W94" s="39"/>
      <c r="X94" s="39"/>
      <c r="Y94" s="39"/>
      <c r="Z94" s="39"/>
      <c r="AA94" s="39"/>
      <c r="AB94" s="39"/>
      <c r="AC94" s="39"/>
      <c r="AD94" s="39"/>
      <c r="AE94" s="39"/>
      <c r="AR94" s="226" t="s">
        <v>269</v>
      </c>
      <c r="AT94" s="226" t="s">
        <v>266</v>
      </c>
      <c r="AU94" s="226" t="s">
        <v>89</v>
      </c>
      <c r="AY94" s="17" t="s">
        <v>192</v>
      </c>
      <c r="BE94" s="227">
        <f>IF(N94="základní",J94,0)</f>
        <v>0</v>
      </c>
      <c r="BF94" s="227">
        <f>IF(N94="snížená",J94,0)</f>
        <v>0</v>
      </c>
      <c r="BG94" s="227">
        <f>IF(N94="zákl. přenesená",J94,0)</f>
        <v>0</v>
      </c>
      <c r="BH94" s="227">
        <f>IF(N94="sníž. přenesená",J94,0)</f>
        <v>0</v>
      </c>
      <c r="BI94" s="227">
        <f>IF(N94="nulová",J94,0)</f>
        <v>0</v>
      </c>
      <c r="BJ94" s="17" t="s">
        <v>89</v>
      </c>
      <c r="BK94" s="227">
        <f>ROUND(I94*H94,2)</f>
        <v>0</v>
      </c>
      <c r="BL94" s="17" t="s">
        <v>270</v>
      </c>
      <c r="BM94" s="226" t="s">
        <v>1483</v>
      </c>
    </row>
    <row r="95" s="2" customFormat="1" ht="16.5" customHeight="1">
      <c r="A95" s="39"/>
      <c r="B95" s="40"/>
      <c r="C95" s="228" t="s">
        <v>251</v>
      </c>
      <c r="D95" s="228" t="s">
        <v>266</v>
      </c>
      <c r="E95" s="229" t="s">
        <v>1484</v>
      </c>
      <c r="F95" s="230" t="s">
        <v>1485</v>
      </c>
      <c r="G95" s="231" t="s">
        <v>220</v>
      </c>
      <c r="H95" s="232">
        <v>1</v>
      </c>
      <c r="I95" s="233"/>
      <c r="J95" s="234">
        <f>ROUND(I95*H95,2)</f>
        <v>0</v>
      </c>
      <c r="K95" s="230" t="s">
        <v>199</v>
      </c>
      <c r="L95" s="235"/>
      <c r="M95" s="236" t="s">
        <v>44</v>
      </c>
      <c r="N95" s="237"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269</v>
      </c>
      <c r="AT95" s="226" t="s">
        <v>266</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270</v>
      </c>
      <c r="BM95" s="226" t="s">
        <v>1486</v>
      </c>
    </row>
    <row r="96" s="2" customFormat="1" ht="16.5" customHeight="1">
      <c r="A96" s="39"/>
      <c r="B96" s="40"/>
      <c r="C96" s="215" t="s">
        <v>8</v>
      </c>
      <c r="D96" s="215" t="s">
        <v>195</v>
      </c>
      <c r="E96" s="216" t="s">
        <v>1487</v>
      </c>
      <c r="F96" s="217" t="s">
        <v>1488</v>
      </c>
      <c r="G96" s="218" t="s">
        <v>220</v>
      </c>
      <c r="H96" s="219">
        <v>4</v>
      </c>
      <c r="I96" s="220"/>
      <c r="J96" s="221">
        <f>ROUND(I96*H96,2)</f>
        <v>0</v>
      </c>
      <c r="K96" s="217" t="s">
        <v>199</v>
      </c>
      <c r="L96" s="45"/>
      <c r="M96" s="222" t="s">
        <v>44</v>
      </c>
      <c r="N96" s="223" t="s">
        <v>53</v>
      </c>
      <c r="O96" s="85"/>
      <c r="P96" s="224">
        <f>O96*H96</f>
        <v>0</v>
      </c>
      <c r="Q96" s="224">
        <v>0</v>
      </c>
      <c r="R96" s="224">
        <f>Q96*H96</f>
        <v>0</v>
      </c>
      <c r="S96" s="224">
        <v>0</v>
      </c>
      <c r="T96" s="225">
        <f>S96*H96</f>
        <v>0</v>
      </c>
      <c r="U96" s="39"/>
      <c r="V96" s="39"/>
      <c r="W96" s="39"/>
      <c r="X96" s="39"/>
      <c r="Y96" s="39"/>
      <c r="Z96" s="39"/>
      <c r="AA96" s="39"/>
      <c r="AB96" s="39"/>
      <c r="AC96" s="39"/>
      <c r="AD96" s="39"/>
      <c r="AE96" s="39"/>
      <c r="AR96" s="226" t="s">
        <v>200</v>
      </c>
      <c r="AT96" s="226" t="s">
        <v>195</v>
      </c>
      <c r="AU96" s="226" t="s">
        <v>89</v>
      </c>
      <c r="AY96" s="17" t="s">
        <v>192</v>
      </c>
      <c r="BE96" s="227">
        <f>IF(N96="základní",J96,0)</f>
        <v>0</v>
      </c>
      <c r="BF96" s="227">
        <f>IF(N96="snížená",J96,0)</f>
        <v>0</v>
      </c>
      <c r="BG96" s="227">
        <f>IF(N96="zákl. přenesená",J96,0)</f>
        <v>0</v>
      </c>
      <c r="BH96" s="227">
        <f>IF(N96="sníž. přenesená",J96,0)</f>
        <v>0</v>
      </c>
      <c r="BI96" s="227">
        <f>IF(N96="nulová",J96,0)</f>
        <v>0</v>
      </c>
      <c r="BJ96" s="17" t="s">
        <v>89</v>
      </c>
      <c r="BK96" s="227">
        <f>ROUND(I96*H96,2)</f>
        <v>0</v>
      </c>
      <c r="BL96" s="17" t="s">
        <v>200</v>
      </c>
      <c r="BM96" s="226" t="s">
        <v>1489</v>
      </c>
    </row>
    <row r="97" s="2" customFormat="1" ht="21.75" customHeight="1">
      <c r="A97" s="39"/>
      <c r="B97" s="40"/>
      <c r="C97" s="228" t="s">
        <v>211</v>
      </c>
      <c r="D97" s="228" t="s">
        <v>266</v>
      </c>
      <c r="E97" s="229" t="s">
        <v>1490</v>
      </c>
      <c r="F97" s="230" t="s">
        <v>1491</v>
      </c>
      <c r="G97" s="231" t="s">
        <v>220</v>
      </c>
      <c r="H97" s="232">
        <v>1</v>
      </c>
      <c r="I97" s="233"/>
      <c r="J97" s="234">
        <f>ROUND(I97*H97,2)</f>
        <v>0</v>
      </c>
      <c r="K97" s="230" t="s">
        <v>199</v>
      </c>
      <c r="L97" s="235"/>
      <c r="M97" s="236" t="s">
        <v>44</v>
      </c>
      <c r="N97" s="237"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269</v>
      </c>
      <c r="AT97" s="226" t="s">
        <v>266</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270</v>
      </c>
      <c r="BM97" s="226" t="s">
        <v>1492</v>
      </c>
    </row>
    <row r="98" s="2" customFormat="1" ht="16.5" customHeight="1">
      <c r="A98" s="39"/>
      <c r="B98" s="40"/>
      <c r="C98" s="228" t="s">
        <v>261</v>
      </c>
      <c r="D98" s="228" t="s">
        <v>266</v>
      </c>
      <c r="E98" s="229" t="s">
        <v>1493</v>
      </c>
      <c r="F98" s="230" t="s">
        <v>1494</v>
      </c>
      <c r="G98" s="231" t="s">
        <v>220</v>
      </c>
      <c r="H98" s="232">
        <v>2</v>
      </c>
      <c r="I98" s="233"/>
      <c r="J98" s="234">
        <f>ROUND(I98*H98,2)</f>
        <v>0</v>
      </c>
      <c r="K98" s="230" t="s">
        <v>199</v>
      </c>
      <c r="L98" s="235"/>
      <c r="M98" s="236" t="s">
        <v>44</v>
      </c>
      <c r="N98" s="237" t="s">
        <v>53</v>
      </c>
      <c r="O98" s="85"/>
      <c r="P98" s="224">
        <f>O98*H98</f>
        <v>0</v>
      </c>
      <c r="Q98" s="224">
        <v>0</v>
      </c>
      <c r="R98" s="224">
        <f>Q98*H98</f>
        <v>0</v>
      </c>
      <c r="S98" s="224">
        <v>0</v>
      </c>
      <c r="T98" s="225">
        <f>S98*H98</f>
        <v>0</v>
      </c>
      <c r="U98" s="39"/>
      <c r="V98" s="39"/>
      <c r="W98" s="39"/>
      <c r="X98" s="39"/>
      <c r="Y98" s="39"/>
      <c r="Z98" s="39"/>
      <c r="AA98" s="39"/>
      <c r="AB98" s="39"/>
      <c r="AC98" s="39"/>
      <c r="AD98" s="39"/>
      <c r="AE98" s="39"/>
      <c r="AR98" s="226" t="s">
        <v>269</v>
      </c>
      <c r="AT98" s="226" t="s">
        <v>266</v>
      </c>
      <c r="AU98" s="226" t="s">
        <v>89</v>
      </c>
      <c r="AY98" s="17" t="s">
        <v>192</v>
      </c>
      <c r="BE98" s="227">
        <f>IF(N98="základní",J98,0)</f>
        <v>0</v>
      </c>
      <c r="BF98" s="227">
        <f>IF(N98="snížená",J98,0)</f>
        <v>0</v>
      </c>
      <c r="BG98" s="227">
        <f>IF(N98="zákl. přenesená",J98,0)</f>
        <v>0</v>
      </c>
      <c r="BH98" s="227">
        <f>IF(N98="sníž. přenesená",J98,0)</f>
        <v>0</v>
      </c>
      <c r="BI98" s="227">
        <f>IF(N98="nulová",J98,0)</f>
        <v>0</v>
      </c>
      <c r="BJ98" s="17" t="s">
        <v>89</v>
      </c>
      <c r="BK98" s="227">
        <f>ROUND(I98*H98,2)</f>
        <v>0</v>
      </c>
      <c r="BL98" s="17" t="s">
        <v>270</v>
      </c>
      <c r="BM98" s="226" t="s">
        <v>1495</v>
      </c>
    </row>
    <row r="99" s="2" customFormat="1" ht="16.5" customHeight="1">
      <c r="A99" s="39"/>
      <c r="B99" s="40"/>
      <c r="C99" s="215" t="s">
        <v>265</v>
      </c>
      <c r="D99" s="215" t="s">
        <v>195</v>
      </c>
      <c r="E99" s="216" t="s">
        <v>1496</v>
      </c>
      <c r="F99" s="217" t="s">
        <v>1497</v>
      </c>
      <c r="G99" s="218" t="s">
        <v>220</v>
      </c>
      <c r="H99" s="219">
        <v>1</v>
      </c>
      <c r="I99" s="220"/>
      <c r="J99" s="221">
        <f>ROUND(I99*H99,2)</f>
        <v>0</v>
      </c>
      <c r="K99" s="217" t="s">
        <v>199</v>
      </c>
      <c r="L99" s="45"/>
      <c r="M99" s="222" t="s">
        <v>44</v>
      </c>
      <c r="N99" s="223" t="s">
        <v>53</v>
      </c>
      <c r="O99" s="85"/>
      <c r="P99" s="224">
        <f>O99*H99</f>
        <v>0</v>
      </c>
      <c r="Q99" s="224">
        <v>0</v>
      </c>
      <c r="R99" s="224">
        <f>Q99*H99</f>
        <v>0</v>
      </c>
      <c r="S99" s="224">
        <v>0</v>
      </c>
      <c r="T99" s="225">
        <f>S99*H99</f>
        <v>0</v>
      </c>
      <c r="U99" s="39"/>
      <c r="V99" s="39"/>
      <c r="W99" s="39"/>
      <c r="X99" s="39"/>
      <c r="Y99" s="39"/>
      <c r="Z99" s="39"/>
      <c r="AA99" s="39"/>
      <c r="AB99" s="39"/>
      <c r="AC99" s="39"/>
      <c r="AD99" s="39"/>
      <c r="AE99" s="39"/>
      <c r="AR99" s="226" t="s">
        <v>200</v>
      </c>
      <c r="AT99" s="226" t="s">
        <v>195</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200</v>
      </c>
      <c r="BM99" s="226" t="s">
        <v>1498</v>
      </c>
    </row>
    <row r="100" s="2" customFormat="1" ht="16.5" customHeight="1">
      <c r="A100" s="39"/>
      <c r="B100" s="40"/>
      <c r="C100" s="228" t="s">
        <v>272</v>
      </c>
      <c r="D100" s="228" t="s">
        <v>266</v>
      </c>
      <c r="E100" s="229" t="s">
        <v>1499</v>
      </c>
      <c r="F100" s="230" t="s">
        <v>1500</v>
      </c>
      <c r="G100" s="231" t="s">
        <v>220</v>
      </c>
      <c r="H100" s="232">
        <v>2</v>
      </c>
      <c r="I100" s="233"/>
      <c r="J100" s="234">
        <f>ROUND(I100*H100,2)</f>
        <v>0</v>
      </c>
      <c r="K100" s="230" t="s">
        <v>199</v>
      </c>
      <c r="L100" s="235"/>
      <c r="M100" s="236" t="s">
        <v>44</v>
      </c>
      <c r="N100" s="237" t="s">
        <v>53</v>
      </c>
      <c r="O100" s="85"/>
      <c r="P100" s="224">
        <f>O100*H100</f>
        <v>0</v>
      </c>
      <c r="Q100" s="224">
        <v>0</v>
      </c>
      <c r="R100" s="224">
        <f>Q100*H100</f>
        <v>0</v>
      </c>
      <c r="S100" s="224">
        <v>0</v>
      </c>
      <c r="T100" s="225">
        <f>S100*H100</f>
        <v>0</v>
      </c>
      <c r="U100" s="39"/>
      <c r="V100" s="39"/>
      <c r="W100" s="39"/>
      <c r="X100" s="39"/>
      <c r="Y100" s="39"/>
      <c r="Z100" s="39"/>
      <c r="AA100" s="39"/>
      <c r="AB100" s="39"/>
      <c r="AC100" s="39"/>
      <c r="AD100" s="39"/>
      <c r="AE100" s="39"/>
      <c r="AR100" s="226" t="s">
        <v>275</v>
      </c>
      <c r="AT100" s="226" t="s">
        <v>266</v>
      </c>
      <c r="AU100" s="226" t="s">
        <v>89</v>
      </c>
      <c r="AY100" s="17" t="s">
        <v>192</v>
      </c>
      <c r="BE100" s="227">
        <f>IF(N100="základní",J100,0)</f>
        <v>0</v>
      </c>
      <c r="BF100" s="227">
        <f>IF(N100="snížená",J100,0)</f>
        <v>0</v>
      </c>
      <c r="BG100" s="227">
        <f>IF(N100="zákl. přenesená",J100,0)</f>
        <v>0</v>
      </c>
      <c r="BH100" s="227">
        <f>IF(N100="sníž. přenesená",J100,0)</f>
        <v>0</v>
      </c>
      <c r="BI100" s="227">
        <f>IF(N100="nulová",J100,0)</f>
        <v>0</v>
      </c>
      <c r="BJ100" s="17" t="s">
        <v>89</v>
      </c>
      <c r="BK100" s="227">
        <f>ROUND(I100*H100,2)</f>
        <v>0</v>
      </c>
      <c r="BL100" s="17" t="s">
        <v>275</v>
      </c>
      <c r="BM100" s="226" t="s">
        <v>1501</v>
      </c>
    </row>
    <row r="101" s="2" customFormat="1" ht="16.5" customHeight="1">
      <c r="A101" s="39"/>
      <c r="B101" s="40"/>
      <c r="C101" s="228" t="s">
        <v>277</v>
      </c>
      <c r="D101" s="228" t="s">
        <v>266</v>
      </c>
      <c r="E101" s="229" t="s">
        <v>1502</v>
      </c>
      <c r="F101" s="230" t="s">
        <v>1503</v>
      </c>
      <c r="G101" s="231" t="s">
        <v>220</v>
      </c>
      <c r="H101" s="232">
        <v>2</v>
      </c>
      <c r="I101" s="233"/>
      <c r="J101" s="234">
        <f>ROUND(I101*H101,2)</f>
        <v>0</v>
      </c>
      <c r="K101" s="230" t="s">
        <v>199</v>
      </c>
      <c r="L101" s="235"/>
      <c r="M101" s="236" t="s">
        <v>44</v>
      </c>
      <c r="N101" s="237" t="s">
        <v>53</v>
      </c>
      <c r="O101" s="85"/>
      <c r="P101" s="224">
        <f>O101*H101</f>
        <v>0</v>
      </c>
      <c r="Q101" s="224">
        <v>0.070999999999999994</v>
      </c>
      <c r="R101" s="224">
        <f>Q101*H101</f>
        <v>0.14199999999999999</v>
      </c>
      <c r="S101" s="224">
        <v>0</v>
      </c>
      <c r="T101" s="225">
        <f>S101*H101</f>
        <v>0</v>
      </c>
      <c r="U101" s="39"/>
      <c r="V101" s="39"/>
      <c r="W101" s="39"/>
      <c r="X101" s="39"/>
      <c r="Y101" s="39"/>
      <c r="Z101" s="39"/>
      <c r="AA101" s="39"/>
      <c r="AB101" s="39"/>
      <c r="AC101" s="39"/>
      <c r="AD101" s="39"/>
      <c r="AE101" s="39"/>
      <c r="AR101" s="226" t="s">
        <v>269</v>
      </c>
      <c r="AT101" s="226" t="s">
        <v>266</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270</v>
      </c>
      <c r="BM101" s="226" t="s">
        <v>1504</v>
      </c>
    </row>
    <row r="102" s="2" customFormat="1" ht="49.05" customHeight="1">
      <c r="A102" s="39"/>
      <c r="B102" s="40"/>
      <c r="C102" s="215" t="s">
        <v>7</v>
      </c>
      <c r="D102" s="215" t="s">
        <v>195</v>
      </c>
      <c r="E102" s="216" t="s">
        <v>1505</v>
      </c>
      <c r="F102" s="217" t="s">
        <v>1506</v>
      </c>
      <c r="G102" s="218" t="s">
        <v>220</v>
      </c>
      <c r="H102" s="219">
        <v>2</v>
      </c>
      <c r="I102" s="220"/>
      <c r="J102" s="221">
        <f>ROUND(I102*H102,2)</f>
        <v>0</v>
      </c>
      <c r="K102" s="217" t="s">
        <v>199</v>
      </c>
      <c r="L102" s="45"/>
      <c r="M102" s="222" t="s">
        <v>44</v>
      </c>
      <c r="N102" s="223" t="s">
        <v>53</v>
      </c>
      <c r="O102" s="85"/>
      <c r="P102" s="224">
        <f>O102*H102</f>
        <v>0</v>
      </c>
      <c r="Q102" s="224">
        <v>0</v>
      </c>
      <c r="R102" s="224">
        <f>Q102*H102</f>
        <v>0</v>
      </c>
      <c r="S102" s="224">
        <v>0</v>
      </c>
      <c r="T102" s="225">
        <f>S102*H102</f>
        <v>0</v>
      </c>
      <c r="U102" s="39"/>
      <c r="V102" s="39"/>
      <c r="W102" s="39"/>
      <c r="X102" s="39"/>
      <c r="Y102" s="39"/>
      <c r="Z102" s="39"/>
      <c r="AA102" s="39"/>
      <c r="AB102" s="39"/>
      <c r="AC102" s="39"/>
      <c r="AD102" s="39"/>
      <c r="AE102" s="39"/>
      <c r="AR102" s="226" t="s">
        <v>200</v>
      </c>
      <c r="AT102" s="226" t="s">
        <v>195</v>
      </c>
      <c r="AU102" s="226" t="s">
        <v>89</v>
      </c>
      <c r="AY102" s="17" t="s">
        <v>192</v>
      </c>
      <c r="BE102" s="227">
        <f>IF(N102="základní",J102,0)</f>
        <v>0</v>
      </c>
      <c r="BF102" s="227">
        <f>IF(N102="snížená",J102,0)</f>
        <v>0</v>
      </c>
      <c r="BG102" s="227">
        <f>IF(N102="zákl. přenesená",J102,0)</f>
        <v>0</v>
      </c>
      <c r="BH102" s="227">
        <f>IF(N102="sníž. přenesená",J102,0)</f>
        <v>0</v>
      </c>
      <c r="BI102" s="227">
        <f>IF(N102="nulová",J102,0)</f>
        <v>0</v>
      </c>
      <c r="BJ102" s="17" t="s">
        <v>89</v>
      </c>
      <c r="BK102" s="227">
        <f>ROUND(I102*H102,2)</f>
        <v>0</v>
      </c>
      <c r="BL102" s="17" t="s">
        <v>200</v>
      </c>
      <c r="BM102" s="226" t="s">
        <v>1507</v>
      </c>
    </row>
    <row r="103" s="2" customFormat="1" ht="16.5" customHeight="1">
      <c r="A103" s="39"/>
      <c r="B103" s="40"/>
      <c r="C103" s="228" t="s">
        <v>284</v>
      </c>
      <c r="D103" s="228" t="s">
        <v>266</v>
      </c>
      <c r="E103" s="229" t="s">
        <v>341</v>
      </c>
      <c r="F103" s="230" t="s">
        <v>342</v>
      </c>
      <c r="G103" s="231" t="s">
        <v>198</v>
      </c>
      <c r="H103" s="232">
        <v>1080</v>
      </c>
      <c r="I103" s="233"/>
      <c r="J103" s="234">
        <f>ROUND(I103*H103,2)</f>
        <v>0</v>
      </c>
      <c r="K103" s="230" t="s">
        <v>199</v>
      </c>
      <c r="L103" s="235"/>
      <c r="M103" s="236" t="s">
        <v>44</v>
      </c>
      <c r="N103" s="237" t="s">
        <v>53</v>
      </c>
      <c r="O103" s="85"/>
      <c r="P103" s="224">
        <f>O103*H103</f>
        <v>0</v>
      </c>
      <c r="Q103" s="224">
        <v>0</v>
      </c>
      <c r="R103" s="224">
        <f>Q103*H103</f>
        <v>0</v>
      </c>
      <c r="S103" s="224">
        <v>0</v>
      </c>
      <c r="T103" s="225">
        <f>S103*H103</f>
        <v>0</v>
      </c>
      <c r="U103" s="39"/>
      <c r="V103" s="39"/>
      <c r="W103" s="39"/>
      <c r="X103" s="39"/>
      <c r="Y103" s="39"/>
      <c r="Z103" s="39"/>
      <c r="AA103" s="39"/>
      <c r="AB103" s="39"/>
      <c r="AC103" s="39"/>
      <c r="AD103" s="39"/>
      <c r="AE103" s="39"/>
      <c r="AR103" s="226" t="s">
        <v>269</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270</v>
      </c>
      <c r="BM103" s="226" t="s">
        <v>1508</v>
      </c>
    </row>
    <row r="104" s="2" customFormat="1" ht="16.5" customHeight="1">
      <c r="A104" s="39"/>
      <c r="B104" s="40"/>
      <c r="C104" s="228" t="s">
        <v>288</v>
      </c>
      <c r="D104" s="228" t="s">
        <v>266</v>
      </c>
      <c r="E104" s="229" t="s">
        <v>1509</v>
      </c>
      <c r="F104" s="230" t="s">
        <v>1510</v>
      </c>
      <c r="G104" s="231" t="s">
        <v>198</v>
      </c>
      <c r="H104" s="232">
        <v>950</v>
      </c>
      <c r="I104" s="233"/>
      <c r="J104" s="234">
        <f>ROUND(I104*H104,2)</f>
        <v>0</v>
      </c>
      <c r="K104" s="230" t="s">
        <v>199</v>
      </c>
      <c r="L104" s="235"/>
      <c r="M104" s="236" t="s">
        <v>44</v>
      </c>
      <c r="N104" s="237"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269</v>
      </c>
      <c r="AT104" s="226" t="s">
        <v>266</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270</v>
      </c>
      <c r="BM104" s="226" t="s">
        <v>1511</v>
      </c>
    </row>
    <row r="105" s="2" customFormat="1" ht="16.5" customHeight="1">
      <c r="A105" s="39"/>
      <c r="B105" s="40"/>
      <c r="C105" s="215" t="s">
        <v>292</v>
      </c>
      <c r="D105" s="215" t="s">
        <v>195</v>
      </c>
      <c r="E105" s="216" t="s">
        <v>1512</v>
      </c>
      <c r="F105" s="217" t="s">
        <v>1513</v>
      </c>
      <c r="G105" s="218" t="s">
        <v>220</v>
      </c>
      <c r="H105" s="219">
        <v>2</v>
      </c>
      <c r="I105" s="220"/>
      <c r="J105" s="221">
        <f>ROUND(I105*H105,2)</f>
        <v>0</v>
      </c>
      <c r="K105" s="217" t="s">
        <v>199</v>
      </c>
      <c r="L105" s="45"/>
      <c r="M105" s="222" t="s">
        <v>44</v>
      </c>
      <c r="N105" s="223" t="s">
        <v>53</v>
      </c>
      <c r="O105" s="85"/>
      <c r="P105" s="224">
        <f>O105*H105</f>
        <v>0</v>
      </c>
      <c r="Q105" s="224">
        <v>0</v>
      </c>
      <c r="R105" s="224">
        <f>Q105*H105</f>
        <v>0</v>
      </c>
      <c r="S105" s="224">
        <v>0</v>
      </c>
      <c r="T105" s="225">
        <f>S105*H105</f>
        <v>0</v>
      </c>
      <c r="U105" s="39"/>
      <c r="V105" s="39"/>
      <c r="W105" s="39"/>
      <c r="X105" s="39"/>
      <c r="Y105" s="39"/>
      <c r="Z105" s="39"/>
      <c r="AA105" s="39"/>
      <c r="AB105" s="39"/>
      <c r="AC105" s="39"/>
      <c r="AD105" s="39"/>
      <c r="AE105" s="39"/>
      <c r="AR105" s="226" t="s">
        <v>89</v>
      </c>
      <c r="AT105" s="226" t="s">
        <v>195</v>
      </c>
      <c r="AU105" s="226" t="s">
        <v>89</v>
      </c>
      <c r="AY105" s="17" t="s">
        <v>192</v>
      </c>
      <c r="BE105" s="227">
        <f>IF(N105="základní",J105,0)</f>
        <v>0</v>
      </c>
      <c r="BF105" s="227">
        <f>IF(N105="snížená",J105,0)</f>
        <v>0</v>
      </c>
      <c r="BG105" s="227">
        <f>IF(N105="zákl. přenesená",J105,0)</f>
        <v>0</v>
      </c>
      <c r="BH105" s="227">
        <f>IF(N105="sníž. přenesená",J105,0)</f>
        <v>0</v>
      </c>
      <c r="BI105" s="227">
        <f>IF(N105="nulová",J105,0)</f>
        <v>0</v>
      </c>
      <c r="BJ105" s="17" t="s">
        <v>89</v>
      </c>
      <c r="BK105" s="227">
        <f>ROUND(I105*H105,2)</f>
        <v>0</v>
      </c>
      <c r="BL105" s="17" t="s">
        <v>89</v>
      </c>
      <c r="BM105" s="226" t="s">
        <v>1514</v>
      </c>
    </row>
    <row r="106" s="2" customFormat="1" ht="66.75" customHeight="1">
      <c r="A106" s="39"/>
      <c r="B106" s="40"/>
      <c r="C106" s="215" t="s">
        <v>296</v>
      </c>
      <c r="D106" s="215" t="s">
        <v>195</v>
      </c>
      <c r="E106" s="216" t="s">
        <v>1515</v>
      </c>
      <c r="F106" s="217" t="s">
        <v>1516</v>
      </c>
      <c r="G106" s="218" t="s">
        <v>198</v>
      </c>
      <c r="H106" s="219">
        <v>2030</v>
      </c>
      <c r="I106" s="220"/>
      <c r="J106" s="221">
        <f>ROUND(I106*H106,2)</f>
        <v>0</v>
      </c>
      <c r="K106" s="217" t="s">
        <v>199</v>
      </c>
      <c r="L106" s="45"/>
      <c r="M106" s="222" t="s">
        <v>44</v>
      </c>
      <c r="N106" s="223" t="s">
        <v>53</v>
      </c>
      <c r="O106" s="85"/>
      <c r="P106" s="224">
        <f>O106*H106</f>
        <v>0</v>
      </c>
      <c r="Q106" s="224">
        <v>0</v>
      </c>
      <c r="R106" s="224">
        <f>Q106*H106</f>
        <v>0</v>
      </c>
      <c r="S106" s="224">
        <v>0</v>
      </c>
      <c r="T106" s="225">
        <f>S106*H106</f>
        <v>0</v>
      </c>
      <c r="U106" s="39"/>
      <c r="V106" s="39"/>
      <c r="W106" s="39"/>
      <c r="X106" s="39"/>
      <c r="Y106" s="39"/>
      <c r="Z106" s="39"/>
      <c r="AA106" s="39"/>
      <c r="AB106" s="39"/>
      <c r="AC106" s="39"/>
      <c r="AD106" s="39"/>
      <c r="AE106" s="39"/>
      <c r="AR106" s="226" t="s">
        <v>200</v>
      </c>
      <c r="AT106" s="226" t="s">
        <v>195</v>
      </c>
      <c r="AU106" s="226" t="s">
        <v>89</v>
      </c>
      <c r="AY106" s="17" t="s">
        <v>192</v>
      </c>
      <c r="BE106" s="227">
        <f>IF(N106="základní",J106,0)</f>
        <v>0</v>
      </c>
      <c r="BF106" s="227">
        <f>IF(N106="snížená",J106,0)</f>
        <v>0</v>
      </c>
      <c r="BG106" s="227">
        <f>IF(N106="zákl. přenesená",J106,0)</f>
        <v>0</v>
      </c>
      <c r="BH106" s="227">
        <f>IF(N106="sníž. přenesená",J106,0)</f>
        <v>0</v>
      </c>
      <c r="BI106" s="227">
        <f>IF(N106="nulová",J106,0)</f>
        <v>0</v>
      </c>
      <c r="BJ106" s="17" t="s">
        <v>89</v>
      </c>
      <c r="BK106" s="227">
        <f>ROUND(I106*H106,2)</f>
        <v>0</v>
      </c>
      <c r="BL106" s="17" t="s">
        <v>200</v>
      </c>
      <c r="BM106" s="226" t="s">
        <v>1517</v>
      </c>
    </row>
    <row r="107" s="2" customFormat="1" ht="24.15" customHeight="1">
      <c r="A107" s="39"/>
      <c r="B107" s="40"/>
      <c r="C107" s="228" t="s">
        <v>300</v>
      </c>
      <c r="D107" s="228" t="s">
        <v>266</v>
      </c>
      <c r="E107" s="229" t="s">
        <v>1518</v>
      </c>
      <c r="F107" s="230" t="s">
        <v>1519</v>
      </c>
      <c r="G107" s="231" t="s">
        <v>220</v>
      </c>
      <c r="H107" s="232">
        <v>4</v>
      </c>
      <c r="I107" s="233"/>
      <c r="J107" s="234">
        <f>ROUND(I107*H107,2)</f>
        <v>0</v>
      </c>
      <c r="K107" s="230" t="s">
        <v>199</v>
      </c>
      <c r="L107" s="235"/>
      <c r="M107" s="236" t="s">
        <v>44</v>
      </c>
      <c r="N107" s="237" t="s">
        <v>53</v>
      </c>
      <c r="O107" s="85"/>
      <c r="P107" s="224">
        <f>O107*H107</f>
        <v>0</v>
      </c>
      <c r="Q107" s="224">
        <v>0</v>
      </c>
      <c r="R107" s="224">
        <f>Q107*H107</f>
        <v>0</v>
      </c>
      <c r="S107" s="224">
        <v>0</v>
      </c>
      <c r="T107" s="225">
        <f>S107*H107</f>
        <v>0</v>
      </c>
      <c r="U107" s="39"/>
      <c r="V107" s="39"/>
      <c r="W107" s="39"/>
      <c r="X107" s="39"/>
      <c r="Y107" s="39"/>
      <c r="Z107" s="39"/>
      <c r="AA107" s="39"/>
      <c r="AB107" s="39"/>
      <c r="AC107" s="39"/>
      <c r="AD107" s="39"/>
      <c r="AE107" s="39"/>
      <c r="AR107" s="226" t="s">
        <v>269</v>
      </c>
      <c r="AT107" s="226" t="s">
        <v>266</v>
      </c>
      <c r="AU107" s="226" t="s">
        <v>89</v>
      </c>
      <c r="AY107" s="17" t="s">
        <v>192</v>
      </c>
      <c r="BE107" s="227">
        <f>IF(N107="základní",J107,0)</f>
        <v>0</v>
      </c>
      <c r="BF107" s="227">
        <f>IF(N107="snížená",J107,0)</f>
        <v>0</v>
      </c>
      <c r="BG107" s="227">
        <f>IF(N107="zákl. přenesená",J107,0)</f>
        <v>0</v>
      </c>
      <c r="BH107" s="227">
        <f>IF(N107="sníž. přenesená",J107,0)</f>
        <v>0</v>
      </c>
      <c r="BI107" s="227">
        <f>IF(N107="nulová",J107,0)</f>
        <v>0</v>
      </c>
      <c r="BJ107" s="17" t="s">
        <v>89</v>
      </c>
      <c r="BK107" s="227">
        <f>ROUND(I107*H107,2)</f>
        <v>0</v>
      </c>
      <c r="BL107" s="17" t="s">
        <v>270</v>
      </c>
      <c r="BM107" s="226" t="s">
        <v>1520</v>
      </c>
    </row>
    <row r="108" s="2" customFormat="1" ht="24.15" customHeight="1">
      <c r="A108" s="39"/>
      <c r="B108" s="40"/>
      <c r="C108" s="215" t="s">
        <v>304</v>
      </c>
      <c r="D108" s="215" t="s">
        <v>195</v>
      </c>
      <c r="E108" s="216" t="s">
        <v>379</v>
      </c>
      <c r="F108" s="217" t="s">
        <v>380</v>
      </c>
      <c r="G108" s="218" t="s">
        <v>220</v>
      </c>
      <c r="H108" s="219">
        <v>4</v>
      </c>
      <c r="I108" s="220"/>
      <c r="J108" s="221">
        <f>ROUND(I108*H108,2)</f>
        <v>0</v>
      </c>
      <c r="K108" s="217" t="s">
        <v>199</v>
      </c>
      <c r="L108" s="45"/>
      <c r="M108" s="222" t="s">
        <v>44</v>
      </c>
      <c r="N108" s="223" t="s">
        <v>53</v>
      </c>
      <c r="O108" s="85"/>
      <c r="P108" s="224">
        <f>O108*H108</f>
        <v>0</v>
      </c>
      <c r="Q108" s="224">
        <v>0</v>
      </c>
      <c r="R108" s="224">
        <f>Q108*H108</f>
        <v>0</v>
      </c>
      <c r="S108" s="224">
        <v>0</v>
      </c>
      <c r="T108" s="225">
        <f>S108*H108</f>
        <v>0</v>
      </c>
      <c r="U108" s="39"/>
      <c r="V108" s="39"/>
      <c r="W108" s="39"/>
      <c r="X108" s="39"/>
      <c r="Y108" s="39"/>
      <c r="Z108" s="39"/>
      <c r="AA108" s="39"/>
      <c r="AB108" s="39"/>
      <c r="AC108" s="39"/>
      <c r="AD108" s="39"/>
      <c r="AE108" s="39"/>
      <c r="AR108" s="226" t="s">
        <v>211</v>
      </c>
      <c r="AT108" s="226" t="s">
        <v>195</v>
      </c>
      <c r="AU108" s="226" t="s">
        <v>89</v>
      </c>
      <c r="AY108" s="17" t="s">
        <v>192</v>
      </c>
      <c r="BE108" s="227">
        <f>IF(N108="základní",J108,0)</f>
        <v>0</v>
      </c>
      <c r="BF108" s="227">
        <f>IF(N108="snížená",J108,0)</f>
        <v>0</v>
      </c>
      <c r="BG108" s="227">
        <f>IF(N108="zákl. přenesená",J108,0)</f>
        <v>0</v>
      </c>
      <c r="BH108" s="227">
        <f>IF(N108="sníž. přenesená",J108,0)</f>
        <v>0</v>
      </c>
      <c r="BI108" s="227">
        <f>IF(N108="nulová",J108,0)</f>
        <v>0</v>
      </c>
      <c r="BJ108" s="17" t="s">
        <v>89</v>
      </c>
      <c r="BK108" s="227">
        <f>ROUND(I108*H108,2)</f>
        <v>0</v>
      </c>
      <c r="BL108" s="17" t="s">
        <v>211</v>
      </c>
      <c r="BM108" s="226" t="s">
        <v>1521</v>
      </c>
    </row>
    <row r="109" s="2" customFormat="1" ht="24.15" customHeight="1">
      <c r="A109" s="39"/>
      <c r="B109" s="40"/>
      <c r="C109" s="228" t="s">
        <v>308</v>
      </c>
      <c r="D109" s="228" t="s">
        <v>266</v>
      </c>
      <c r="E109" s="229" t="s">
        <v>1522</v>
      </c>
      <c r="F109" s="230" t="s">
        <v>1523</v>
      </c>
      <c r="G109" s="231" t="s">
        <v>220</v>
      </c>
      <c r="H109" s="232">
        <v>10</v>
      </c>
      <c r="I109" s="233"/>
      <c r="J109" s="234">
        <f>ROUND(I109*H109,2)</f>
        <v>0</v>
      </c>
      <c r="K109" s="230" t="s">
        <v>199</v>
      </c>
      <c r="L109" s="235"/>
      <c r="M109" s="236" t="s">
        <v>44</v>
      </c>
      <c r="N109" s="237" t="s">
        <v>53</v>
      </c>
      <c r="O109" s="85"/>
      <c r="P109" s="224">
        <f>O109*H109</f>
        <v>0</v>
      </c>
      <c r="Q109" s="224">
        <v>0</v>
      </c>
      <c r="R109" s="224">
        <f>Q109*H109</f>
        <v>0</v>
      </c>
      <c r="S109" s="224">
        <v>0</v>
      </c>
      <c r="T109" s="225">
        <f>S109*H109</f>
        <v>0</v>
      </c>
      <c r="U109" s="39"/>
      <c r="V109" s="39"/>
      <c r="W109" s="39"/>
      <c r="X109" s="39"/>
      <c r="Y109" s="39"/>
      <c r="Z109" s="39"/>
      <c r="AA109" s="39"/>
      <c r="AB109" s="39"/>
      <c r="AC109" s="39"/>
      <c r="AD109" s="39"/>
      <c r="AE109" s="39"/>
      <c r="AR109" s="226" t="s">
        <v>269</v>
      </c>
      <c r="AT109" s="226" t="s">
        <v>266</v>
      </c>
      <c r="AU109" s="226" t="s">
        <v>89</v>
      </c>
      <c r="AY109" s="17" t="s">
        <v>192</v>
      </c>
      <c r="BE109" s="227">
        <f>IF(N109="základní",J109,0)</f>
        <v>0</v>
      </c>
      <c r="BF109" s="227">
        <f>IF(N109="snížená",J109,0)</f>
        <v>0</v>
      </c>
      <c r="BG109" s="227">
        <f>IF(N109="zákl. přenesená",J109,0)</f>
        <v>0</v>
      </c>
      <c r="BH109" s="227">
        <f>IF(N109="sníž. přenesená",J109,0)</f>
        <v>0</v>
      </c>
      <c r="BI109" s="227">
        <f>IF(N109="nulová",J109,0)</f>
        <v>0</v>
      </c>
      <c r="BJ109" s="17" t="s">
        <v>89</v>
      </c>
      <c r="BK109" s="227">
        <f>ROUND(I109*H109,2)</f>
        <v>0</v>
      </c>
      <c r="BL109" s="17" t="s">
        <v>270</v>
      </c>
      <c r="BM109" s="226" t="s">
        <v>1524</v>
      </c>
    </row>
    <row r="110" s="2" customFormat="1" ht="21.75" customHeight="1">
      <c r="A110" s="39"/>
      <c r="B110" s="40"/>
      <c r="C110" s="228" t="s">
        <v>312</v>
      </c>
      <c r="D110" s="228" t="s">
        <v>266</v>
      </c>
      <c r="E110" s="229" t="s">
        <v>1525</v>
      </c>
      <c r="F110" s="230" t="s">
        <v>1526</v>
      </c>
      <c r="G110" s="231" t="s">
        <v>198</v>
      </c>
      <c r="H110" s="232">
        <v>950</v>
      </c>
      <c r="I110" s="233"/>
      <c r="J110" s="234">
        <f>ROUND(I110*H110,2)</f>
        <v>0</v>
      </c>
      <c r="K110" s="230" t="s">
        <v>199</v>
      </c>
      <c r="L110" s="235"/>
      <c r="M110" s="236" t="s">
        <v>44</v>
      </c>
      <c r="N110" s="237" t="s">
        <v>53</v>
      </c>
      <c r="O110" s="85"/>
      <c r="P110" s="224">
        <f>O110*H110</f>
        <v>0</v>
      </c>
      <c r="Q110" s="224">
        <v>0</v>
      </c>
      <c r="R110" s="224">
        <f>Q110*H110</f>
        <v>0</v>
      </c>
      <c r="S110" s="224">
        <v>0</v>
      </c>
      <c r="T110" s="225">
        <f>S110*H110</f>
        <v>0</v>
      </c>
      <c r="U110" s="39"/>
      <c r="V110" s="39"/>
      <c r="W110" s="39"/>
      <c r="X110" s="39"/>
      <c r="Y110" s="39"/>
      <c r="Z110" s="39"/>
      <c r="AA110" s="39"/>
      <c r="AB110" s="39"/>
      <c r="AC110" s="39"/>
      <c r="AD110" s="39"/>
      <c r="AE110" s="39"/>
      <c r="AR110" s="226" t="s">
        <v>269</v>
      </c>
      <c r="AT110" s="226" t="s">
        <v>266</v>
      </c>
      <c r="AU110" s="226" t="s">
        <v>89</v>
      </c>
      <c r="AY110" s="17" t="s">
        <v>192</v>
      </c>
      <c r="BE110" s="227">
        <f>IF(N110="základní",J110,0)</f>
        <v>0</v>
      </c>
      <c r="BF110" s="227">
        <f>IF(N110="snížená",J110,0)</f>
        <v>0</v>
      </c>
      <c r="BG110" s="227">
        <f>IF(N110="zákl. přenesená",J110,0)</f>
        <v>0</v>
      </c>
      <c r="BH110" s="227">
        <f>IF(N110="sníž. přenesená",J110,0)</f>
        <v>0</v>
      </c>
      <c r="BI110" s="227">
        <f>IF(N110="nulová",J110,0)</f>
        <v>0</v>
      </c>
      <c r="BJ110" s="17" t="s">
        <v>89</v>
      </c>
      <c r="BK110" s="227">
        <f>ROUND(I110*H110,2)</f>
        <v>0</v>
      </c>
      <c r="BL110" s="17" t="s">
        <v>270</v>
      </c>
      <c r="BM110" s="226" t="s">
        <v>1527</v>
      </c>
    </row>
    <row r="111" s="2" customFormat="1" ht="16.5" customHeight="1">
      <c r="A111" s="39"/>
      <c r="B111" s="40"/>
      <c r="C111" s="215" t="s">
        <v>316</v>
      </c>
      <c r="D111" s="215" t="s">
        <v>195</v>
      </c>
      <c r="E111" s="216" t="s">
        <v>422</v>
      </c>
      <c r="F111" s="217" t="s">
        <v>423</v>
      </c>
      <c r="G111" s="218" t="s">
        <v>198</v>
      </c>
      <c r="H111" s="219">
        <v>950</v>
      </c>
      <c r="I111" s="220"/>
      <c r="J111" s="221">
        <f>ROUND(I111*H111,2)</f>
        <v>0</v>
      </c>
      <c r="K111" s="217" t="s">
        <v>199</v>
      </c>
      <c r="L111" s="45"/>
      <c r="M111" s="222" t="s">
        <v>44</v>
      </c>
      <c r="N111" s="223" t="s">
        <v>53</v>
      </c>
      <c r="O111" s="85"/>
      <c r="P111" s="224">
        <f>O111*H111</f>
        <v>0</v>
      </c>
      <c r="Q111" s="224">
        <v>0</v>
      </c>
      <c r="R111" s="224">
        <f>Q111*H111</f>
        <v>0</v>
      </c>
      <c r="S111" s="224">
        <v>0</v>
      </c>
      <c r="T111" s="225">
        <f>S111*H111</f>
        <v>0</v>
      </c>
      <c r="U111" s="39"/>
      <c r="V111" s="39"/>
      <c r="W111" s="39"/>
      <c r="X111" s="39"/>
      <c r="Y111" s="39"/>
      <c r="Z111" s="39"/>
      <c r="AA111" s="39"/>
      <c r="AB111" s="39"/>
      <c r="AC111" s="39"/>
      <c r="AD111" s="39"/>
      <c r="AE111" s="39"/>
      <c r="AR111" s="226" t="s">
        <v>89</v>
      </c>
      <c r="AT111" s="226" t="s">
        <v>195</v>
      </c>
      <c r="AU111" s="226" t="s">
        <v>89</v>
      </c>
      <c r="AY111" s="17" t="s">
        <v>192</v>
      </c>
      <c r="BE111" s="227">
        <f>IF(N111="základní",J111,0)</f>
        <v>0</v>
      </c>
      <c r="BF111" s="227">
        <f>IF(N111="snížená",J111,0)</f>
        <v>0</v>
      </c>
      <c r="BG111" s="227">
        <f>IF(N111="zákl. přenesená",J111,0)</f>
        <v>0</v>
      </c>
      <c r="BH111" s="227">
        <f>IF(N111="sníž. přenesená",J111,0)</f>
        <v>0</v>
      </c>
      <c r="BI111" s="227">
        <f>IF(N111="nulová",J111,0)</f>
        <v>0</v>
      </c>
      <c r="BJ111" s="17" t="s">
        <v>89</v>
      </c>
      <c r="BK111" s="227">
        <f>ROUND(I111*H111,2)</f>
        <v>0</v>
      </c>
      <c r="BL111" s="17" t="s">
        <v>89</v>
      </c>
      <c r="BM111" s="226" t="s">
        <v>1528</v>
      </c>
    </row>
    <row r="112" s="2" customFormat="1" ht="49.05" customHeight="1">
      <c r="A112" s="39"/>
      <c r="B112" s="40"/>
      <c r="C112" s="215" t="s">
        <v>320</v>
      </c>
      <c r="D112" s="215" t="s">
        <v>195</v>
      </c>
      <c r="E112" s="216" t="s">
        <v>248</v>
      </c>
      <c r="F112" s="217" t="s">
        <v>249</v>
      </c>
      <c r="G112" s="218" t="s">
        <v>220</v>
      </c>
      <c r="H112" s="219">
        <v>6</v>
      </c>
      <c r="I112" s="220"/>
      <c r="J112" s="221">
        <f>ROUND(I112*H112,2)</f>
        <v>0</v>
      </c>
      <c r="K112" s="217" t="s">
        <v>199</v>
      </c>
      <c r="L112" s="45"/>
      <c r="M112" s="222" t="s">
        <v>44</v>
      </c>
      <c r="N112" s="223" t="s">
        <v>53</v>
      </c>
      <c r="O112" s="85"/>
      <c r="P112" s="224">
        <f>O112*H112</f>
        <v>0</v>
      </c>
      <c r="Q112" s="224">
        <v>0</v>
      </c>
      <c r="R112" s="224">
        <f>Q112*H112</f>
        <v>0</v>
      </c>
      <c r="S112" s="224">
        <v>0</v>
      </c>
      <c r="T112" s="225">
        <f>S112*H112</f>
        <v>0</v>
      </c>
      <c r="U112" s="39"/>
      <c r="V112" s="39"/>
      <c r="W112" s="39"/>
      <c r="X112" s="39"/>
      <c r="Y112" s="39"/>
      <c r="Z112" s="39"/>
      <c r="AA112" s="39"/>
      <c r="AB112" s="39"/>
      <c r="AC112" s="39"/>
      <c r="AD112" s="39"/>
      <c r="AE112" s="39"/>
      <c r="AR112" s="226" t="s">
        <v>221</v>
      </c>
      <c r="AT112" s="226" t="s">
        <v>195</v>
      </c>
      <c r="AU112" s="226" t="s">
        <v>89</v>
      </c>
      <c r="AY112" s="17" t="s">
        <v>192</v>
      </c>
      <c r="BE112" s="227">
        <f>IF(N112="základní",J112,0)</f>
        <v>0</v>
      </c>
      <c r="BF112" s="227">
        <f>IF(N112="snížená",J112,0)</f>
        <v>0</v>
      </c>
      <c r="BG112" s="227">
        <f>IF(N112="zákl. přenesená",J112,0)</f>
        <v>0</v>
      </c>
      <c r="BH112" s="227">
        <f>IF(N112="sníž. přenesená",J112,0)</f>
        <v>0</v>
      </c>
      <c r="BI112" s="227">
        <f>IF(N112="nulová",J112,0)</f>
        <v>0</v>
      </c>
      <c r="BJ112" s="17" t="s">
        <v>89</v>
      </c>
      <c r="BK112" s="227">
        <f>ROUND(I112*H112,2)</f>
        <v>0</v>
      </c>
      <c r="BL112" s="17" t="s">
        <v>221</v>
      </c>
      <c r="BM112" s="226" t="s">
        <v>1529</v>
      </c>
    </row>
    <row r="113" s="2" customFormat="1" ht="21.75" customHeight="1">
      <c r="A113" s="39"/>
      <c r="B113" s="40"/>
      <c r="C113" s="215" t="s">
        <v>324</v>
      </c>
      <c r="D113" s="215" t="s">
        <v>195</v>
      </c>
      <c r="E113" s="216" t="s">
        <v>1530</v>
      </c>
      <c r="F113" s="217" t="s">
        <v>1531</v>
      </c>
      <c r="G113" s="218" t="s">
        <v>198</v>
      </c>
      <c r="H113" s="219">
        <v>20</v>
      </c>
      <c r="I113" s="220"/>
      <c r="J113" s="221">
        <f>ROUND(I113*H113,2)</f>
        <v>0</v>
      </c>
      <c r="K113" s="217" t="s">
        <v>199</v>
      </c>
      <c r="L113" s="45"/>
      <c r="M113" s="222" t="s">
        <v>44</v>
      </c>
      <c r="N113" s="223" t="s">
        <v>53</v>
      </c>
      <c r="O113" s="85"/>
      <c r="P113" s="224">
        <f>O113*H113</f>
        <v>0</v>
      </c>
      <c r="Q113" s="224">
        <v>0</v>
      </c>
      <c r="R113" s="224">
        <f>Q113*H113</f>
        <v>0</v>
      </c>
      <c r="S113" s="224">
        <v>0</v>
      </c>
      <c r="T113" s="225">
        <f>S113*H113</f>
        <v>0</v>
      </c>
      <c r="U113" s="39"/>
      <c r="V113" s="39"/>
      <c r="W113" s="39"/>
      <c r="X113" s="39"/>
      <c r="Y113" s="39"/>
      <c r="Z113" s="39"/>
      <c r="AA113" s="39"/>
      <c r="AB113" s="39"/>
      <c r="AC113" s="39"/>
      <c r="AD113" s="39"/>
      <c r="AE113" s="39"/>
      <c r="AR113" s="226" t="s">
        <v>211</v>
      </c>
      <c r="AT113" s="226" t="s">
        <v>195</v>
      </c>
      <c r="AU113" s="226" t="s">
        <v>89</v>
      </c>
      <c r="AY113" s="17" t="s">
        <v>192</v>
      </c>
      <c r="BE113" s="227">
        <f>IF(N113="základní",J113,0)</f>
        <v>0</v>
      </c>
      <c r="BF113" s="227">
        <f>IF(N113="snížená",J113,0)</f>
        <v>0</v>
      </c>
      <c r="BG113" s="227">
        <f>IF(N113="zákl. přenesená",J113,0)</f>
        <v>0</v>
      </c>
      <c r="BH113" s="227">
        <f>IF(N113="sníž. přenesená",J113,0)</f>
        <v>0</v>
      </c>
      <c r="BI113" s="227">
        <f>IF(N113="nulová",J113,0)</f>
        <v>0</v>
      </c>
      <c r="BJ113" s="17" t="s">
        <v>89</v>
      </c>
      <c r="BK113" s="227">
        <f>ROUND(I113*H113,2)</f>
        <v>0</v>
      </c>
      <c r="BL113" s="17" t="s">
        <v>211</v>
      </c>
      <c r="BM113" s="226" t="s">
        <v>1532</v>
      </c>
    </row>
    <row r="114" s="2" customFormat="1" ht="24.15" customHeight="1">
      <c r="A114" s="39"/>
      <c r="B114" s="40"/>
      <c r="C114" s="228" t="s">
        <v>328</v>
      </c>
      <c r="D114" s="228" t="s">
        <v>266</v>
      </c>
      <c r="E114" s="229" t="s">
        <v>1533</v>
      </c>
      <c r="F114" s="230" t="s">
        <v>1534</v>
      </c>
      <c r="G114" s="231" t="s">
        <v>220</v>
      </c>
      <c r="H114" s="232">
        <v>1</v>
      </c>
      <c r="I114" s="233"/>
      <c r="J114" s="234">
        <f>ROUND(I114*H114,2)</f>
        <v>0</v>
      </c>
      <c r="K114" s="230" t="s">
        <v>199</v>
      </c>
      <c r="L114" s="235"/>
      <c r="M114" s="236" t="s">
        <v>44</v>
      </c>
      <c r="N114" s="237" t="s">
        <v>53</v>
      </c>
      <c r="O114" s="85"/>
      <c r="P114" s="224">
        <f>O114*H114</f>
        <v>0</v>
      </c>
      <c r="Q114" s="224">
        <v>0</v>
      </c>
      <c r="R114" s="224">
        <f>Q114*H114</f>
        <v>0</v>
      </c>
      <c r="S114" s="224">
        <v>0</v>
      </c>
      <c r="T114" s="225">
        <f>S114*H114</f>
        <v>0</v>
      </c>
      <c r="U114" s="39"/>
      <c r="V114" s="39"/>
      <c r="W114" s="39"/>
      <c r="X114" s="39"/>
      <c r="Y114" s="39"/>
      <c r="Z114" s="39"/>
      <c r="AA114" s="39"/>
      <c r="AB114" s="39"/>
      <c r="AC114" s="39"/>
      <c r="AD114" s="39"/>
      <c r="AE114" s="39"/>
      <c r="AR114" s="226" t="s">
        <v>269</v>
      </c>
      <c r="AT114" s="226" t="s">
        <v>266</v>
      </c>
      <c r="AU114" s="226" t="s">
        <v>89</v>
      </c>
      <c r="AY114" s="17" t="s">
        <v>192</v>
      </c>
      <c r="BE114" s="227">
        <f>IF(N114="základní",J114,0)</f>
        <v>0</v>
      </c>
      <c r="BF114" s="227">
        <f>IF(N114="snížená",J114,0)</f>
        <v>0</v>
      </c>
      <c r="BG114" s="227">
        <f>IF(N114="zákl. přenesená",J114,0)</f>
        <v>0</v>
      </c>
      <c r="BH114" s="227">
        <f>IF(N114="sníž. přenesená",J114,0)</f>
        <v>0</v>
      </c>
      <c r="BI114" s="227">
        <f>IF(N114="nulová",J114,0)</f>
        <v>0</v>
      </c>
      <c r="BJ114" s="17" t="s">
        <v>89</v>
      </c>
      <c r="BK114" s="227">
        <f>ROUND(I114*H114,2)</f>
        <v>0</v>
      </c>
      <c r="BL114" s="17" t="s">
        <v>270</v>
      </c>
      <c r="BM114" s="226" t="s">
        <v>1535</v>
      </c>
    </row>
    <row r="115" s="2" customFormat="1">
      <c r="A115" s="39"/>
      <c r="B115" s="40"/>
      <c r="C115" s="41"/>
      <c r="D115" s="238" t="s">
        <v>478</v>
      </c>
      <c r="E115" s="41"/>
      <c r="F115" s="239" t="s">
        <v>1536</v>
      </c>
      <c r="G115" s="41"/>
      <c r="H115" s="41"/>
      <c r="I115" s="240"/>
      <c r="J115" s="41"/>
      <c r="K115" s="41"/>
      <c r="L115" s="45"/>
      <c r="M115" s="241"/>
      <c r="N115" s="242"/>
      <c r="O115" s="85"/>
      <c r="P115" s="85"/>
      <c r="Q115" s="85"/>
      <c r="R115" s="85"/>
      <c r="S115" s="85"/>
      <c r="T115" s="86"/>
      <c r="U115" s="39"/>
      <c r="V115" s="39"/>
      <c r="W115" s="39"/>
      <c r="X115" s="39"/>
      <c r="Y115" s="39"/>
      <c r="Z115" s="39"/>
      <c r="AA115" s="39"/>
      <c r="AB115" s="39"/>
      <c r="AC115" s="39"/>
      <c r="AD115" s="39"/>
      <c r="AE115" s="39"/>
      <c r="AT115" s="17" t="s">
        <v>478</v>
      </c>
      <c r="AU115" s="17" t="s">
        <v>89</v>
      </c>
    </row>
    <row r="116" s="2" customFormat="1" ht="21.75" customHeight="1">
      <c r="A116" s="39"/>
      <c r="B116" s="40"/>
      <c r="C116" s="228" t="s">
        <v>332</v>
      </c>
      <c r="D116" s="228" t="s">
        <v>266</v>
      </c>
      <c r="E116" s="229" t="s">
        <v>1537</v>
      </c>
      <c r="F116" s="230" t="s">
        <v>1538</v>
      </c>
      <c r="G116" s="231" t="s">
        <v>220</v>
      </c>
      <c r="H116" s="232">
        <v>1</v>
      </c>
      <c r="I116" s="233"/>
      <c r="J116" s="234">
        <f>ROUND(I116*H116,2)</f>
        <v>0</v>
      </c>
      <c r="K116" s="230" t="s">
        <v>199</v>
      </c>
      <c r="L116" s="235"/>
      <c r="M116" s="236" t="s">
        <v>44</v>
      </c>
      <c r="N116" s="237" t="s">
        <v>53</v>
      </c>
      <c r="O116" s="85"/>
      <c r="P116" s="224">
        <f>O116*H116</f>
        <v>0</v>
      </c>
      <c r="Q116" s="224">
        <v>0</v>
      </c>
      <c r="R116" s="224">
        <f>Q116*H116</f>
        <v>0</v>
      </c>
      <c r="S116" s="224">
        <v>0</v>
      </c>
      <c r="T116" s="225">
        <f>S116*H116</f>
        <v>0</v>
      </c>
      <c r="U116" s="39"/>
      <c r="V116" s="39"/>
      <c r="W116" s="39"/>
      <c r="X116" s="39"/>
      <c r="Y116" s="39"/>
      <c r="Z116" s="39"/>
      <c r="AA116" s="39"/>
      <c r="AB116" s="39"/>
      <c r="AC116" s="39"/>
      <c r="AD116" s="39"/>
      <c r="AE116" s="39"/>
      <c r="AR116" s="226" t="s">
        <v>269</v>
      </c>
      <c r="AT116" s="226" t="s">
        <v>266</v>
      </c>
      <c r="AU116" s="226" t="s">
        <v>89</v>
      </c>
      <c r="AY116" s="17" t="s">
        <v>192</v>
      </c>
      <c r="BE116" s="227">
        <f>IF(N116="základní",J116,0)</f>
        <v>0</v>
      </c>
      <c r="BF116" s="227">
        <f>IF(N116="snížená",J116,0)</f>
        <v>0</v>
      </c>
      <c r="BG116" s="227">
        <f>IF(N116="zákl. přenesená",J116,0)</f>
        <v>0</v>
      </c>
      <c r="BH116" s="227">
        <f>IF(N116="sníž. přenesená",J116,0)</f>
        <v>0</v>
      </c>
      <c r="BI116" s="227">
        <f>IF(N116="nulová",J116,0)</f>
        <v>0</v>
      </c>
      <c r="BJ116" s="17" t="s">
        <v>89</v>
      </c>
      <c r="BK116" s="227">
        <f>ROUND(I116*H116,2)</f>
        <v>0</v>
      </c>
      <c r="BL116" s="17" t="s">
        <v>270</v>
      </c>
      <c r="BM116" s="226" t="s">
        <v>1539</v>
      </c>
    </row>
    <row r="117" s="2" customFormat="1">
      <c r="A117" s="39"/>
      <c r="B117" s="40"/>
      <c r="C117" s="41"/>
      <c r="D117" s="238" t="s">
        <v>478</v>
      </c>
      <c r="E117" s="41"/>
      <c r="F117" s="239" t="s">
        <v>1536</v>
      </c>
      <c r="G117" s="41"/>
      <c r="H117" s="41"/>
      <c r="I117" s="240"/>
      <c r="J117" s="41"/>
      <c r="K117" s="41"/>
      <c r="L117" s="45"/>
      <c r="M117" s="241"/>
      <c r="N117" s="242"/>
      <c r="O117" s="85"/>
      <c r="P117" s="85"/>
      <c r="Q117" s="85"/>
      <c r="R117" s="85"/>
      <c r="S117" s="85"/>
      <c r="T117" s="86"/>
      <c r="U117" s="39"/>
      <c r="V117" s="39"/>
      <c r="W117" s="39"/>
      <c r="X117" s="39"/>
      <c r="Y117" s="39"/>
      <c r="Z117" s="39"/>
      <c r="AA117" s="39"/>
      <c r="AB117" s="39"/>
      <c r="AC117" s="39"/>
      <c r="AD117" s="39"/>
      <c r="AE117" s="39"/>
      <c r="AT117" s="17" t="s">
        <v>478</v>
      </c>
      <c r="AU117" s="17" t="s">
        <v>89</v>
      </c>
    </row>
    <row r="118" s="2" customFormat="1" ht="24.15" customHeight="1">
      <c r="A118" s="39"/>
      <c r="B118" s="40"/>
      <c r="C118" s="215" t="s">
        <v>336</v>
      </c>
      <c r="D118" s="215" t="s">
        <v>195</v>
      </c>
      <c r="E118" s="216" t="s">
        <v>1540</v>
      </c>
      <c r="F118" s="217" t="s">
        <v>1541</v>
      </c>
      <c r="G118" s="218" t="s">
        <v>220</v>
      </c>
      <c r="H118" s="219">
        <v>1</v>
      </c>
      <c r="I118" s="220"/>
      <c r="J118" s="221">
        <f>ROUND(I118*H118,2)</f>
        <v>0</v>
      </c>
      <c r="K118" s="217" t="s">
        <v>199</v>
      </c>
      <c r="L118" s="45"/>
      <c r="M118" s="222" t="s">
        <v>44</v>
      </c>
      <c r="N118" s="223" t="s">
        <v>53</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200</v>
      </c>
      <c r="AT118" s="226" t="s">
        <v>195</v>
      </c>
      <c r="AU118" s="226" t="s">
        <v>89</v>
      </c>
      <c r="AY118" s="17" t="s">
        <v>192</v>
      </c>
      <c r="BE118" s="227">
        <f>IF(N118="základní",J118,0)</f>
        <v>0</v>
      </c>
      <c r="BF118" s="227">
        <f>IF(N118="snížená",J118,0)</f>
        <v>0</v>
      </c>
      <c r="BG118" s="227">
        <f>IF(N118="zákl. přenesená",J118,0)</f>
        <v>0</v>
      </c>
      <c r="BH118" s="227">
        <f>IF(N118="sníž. přenesená",J118,0)</f>
        <v>0</v>
      </c>
      <c r="BI118" s="227">
        <f>IF(N118="nulová",J118,0)</f>
        <v>0</v>
      </c>
      <c r="BJ118" s="17" t="s">
        <v>89</v>
      </c>
      <c r="BK118" s="227">
        <f>ROUND(I118*H118,2)</f>
        <v>0</v>
      </c>
      <c r="BL118" s="17" t="s">
        <v>200</v>
      </c>
      <c r="BM118" s="226" t="s">
        <v>1542</v>
      </c>
    </row>
    <row r="119" s="2" customFormat="1" ht="24.15" customHeight="1">
      <c r="A119" s="39"/>
      <c r="B119" s="40"/>
      <c r="C119" s="228" t="s">
        <v>340</v>
      </c>
      <c r="D119" s="228" t="s">
        <v>266</v>
      </c>
      <c r="E119" s="229" t="s">
        <v>1543</v>
      </c>
      <c r="F119" s="230" t="s">
        <v>1544</v>
      </c>
      <c r="G119" s="231" t="s">
        <v>220</v>
      </c>
      <c r="H119" s="232">
        <v>1</v>
      </c>
      <c r="I119" s="233"/>
      <c r="J119" s="234">
        <f>ROUND(I119*H119,2)</f>
        <v>0</v>
      </c>
      <c r="K119" s="230" t="s">
        <v>199</v>
      </c>
      <c r="L119" s="235"/>
      <c r="M119" s="236" t="s">
        <v>44</v>
      </c>
      <c r="N119" s="237" t="s">
        <v>53</v>
      </c>
      <c r="O119" s="85"/>
      <c r="P119" s="224">
        <f>O119*H119</f>
        <v>0</v>
      </c>
      <c r="Q119" s="224">
        <v>0</v>
      </c>
      <c r="R119" s="224">
        <f>Q119*H119</f>
        <v>0</v>
      </c>
      <c r="S119" s="224">
        <v>0</v>
      </c>
      <c r="T119" s="225">
        <f>S119*H119</f>
        <v>0</v>
      </c>
      <c r="U119" s="39"/>
      <c r="V119" s="39"/>
      <c r="W119" s="39"/>
      <c r="X119" s="39"/>
      <c r="Y119" s="39"/>
      <c r="Z119" s="39"/>
      <c r="AA119" s="39"/>
      <c r="AB119" s="39"/>
      <c r="AC119" s="39"/>
      <c r="AD119" s="39"/>
      <c r="AE119" s="39"/>
      <c r="AR119" s="226" t="s">
        <v>269</v>
      </c>
      <c r="AT119" s="226" t="s">
        <v>266</v>
      </c>
      <c r="AU119" s="226" t="s">
        <v>89</v>
      </c>
      <c r="AY119" s="17" t="s">
        <v>192</v>
      </c>
      <c r="BE119" s="227">
        <f>IF(N119="základní",J119,0)</f>
        <v>0</v>
      </c>
      <c r="BF119" s="227">
        <f>IF(N119="snížená",J119,0)</f>
        <v>0</v>
      </c>
      <c r="BG119" s="227">
        <f>IF(N119="zákl. přenesená",J119,0)</f>
        <v>0</v>
      </c>
      <c r="BH119" s="227">
        <f>IF(N119="sníž. přenesená",J119,0)</f>
        <v>0</v>
      </c>
      <c r="BI119" s="227">
        <f>IF(N119="nulová",J119,0)</f>
        <v>0</v>
      </c>
      <c r="BJ119" s="17" t="s">
        <v>89</v>
      </c>
      <c r="BK119" s="227">
        <f>ROUND(I119*H119,2)</f>
        <v>0</v>
      </c>
      <c r="BL119" s="17" t="s">
        <v>270</v>
      </c>
      <c r="BM119" s="226" t="s">
        <v>1545</v>
      </c>
    </row>
    <row r="120" s="2" customFormat="1" ht="16.5" customHeight="1">
      <c r="A120" s="39"/>
      <c r="B120" s="40"/>
      <c r="C120" s="228" t="s">
        <v>346</v>
      </c>
      <c r="D120" s="228" t="s">
        <v>266</v>
      </c>
      <c r="E120" s="229" t="s">
        <v>1546</v>
      </c>
      <c r="F120" s="230" t="s">
        <v>1547</v>
      </c>
      <c r="G120" s="231" t="s">
        <v>220</v>
      </c>
      <c r="H120" s="232">
        <v>10</v>
      </c>
      <c r="I120" s="233"/>
      <c r="J120" s="234">
        <f>ROUND(I120*H120,2)</f>
        <v>0</v>
      </c>
      <c r="K120" s="230" t="s">
        <v>199</v>
      </c>
      <c r="L120" s="235"/>
      <c r="M120" s="236" t="s">
        <v>44</v>
      </c>
      <c r="N120" s="237" t="s">
        <v>53</v>
      </c>
      <c r="O120" s="85"/>
      <c r="P120" s="224">
        <f>O120*H120</f>
        <v>0</v>
      </c>
      <c r="Q120" s="224">
        <v>0</v>
      </c>
      <c r="R120" s="224">
        <f>Q120*H120</f>
        <v>0</v>
      </c>
      <c r="S120" s="224">
        <v>0</v>
      </c>
      <c r="T120" s="225">
        <f>S120*H120</f>
        <v>0</v>
      </c>
      <c r="U120" s="39"/>
      <c r="V120" s="39"/>
      <c r="W120" s="39"/>
      <c r="X120" s="39"/>
      <c r="Y120" s="39"/>
      <c r="Z120" s="39"/>
      <c r="AA120" s="39"/>
      <c r="AB120" s="39"/>
      <c r="AC120" s="39"/>
      <c r="AD120" s="39"/>
      <c r="AE120" s="39"/>
      <c r="AR120" s="226" t="s">
        <v>269</v>
      </c>
      <c r="AT120" s="226" t="s">
        <v>266</v>
      </c>
      <c r="AU120" s="226" t="s">
        <v>89</v>
      </c>
      <c r="AY120" s="17" t="s">
        <v>192</v>
      </c>
      <c r="BE120" s="227">
        <f>IF(N120="základní",J120,0)</f>
        <v>0</v>
      </c>
      <c r="BF120" s="227">
        <f>IF(N120="snížená",J120,0)</f>
        <v>0</v>
      </c>
      <c r="BG120" s="227">
        <f>IF(N120="zákl. přenesená",J120,0)</f>
        <v>0</v>
      </c>
      <c r="BH120" s="227">
        <f>IF(N120="sníž. přenesená",J120,0)</f>
        <v>0</v>
      </c>
      <c r="BI120" s="227">
        <f>IF(N120="nulová",J120,0)</f>
        <v>0</v>
      </c>
      <c r="BJ120" s="17" t="s">
        <v>89</v>
      </c>
      <c r="BK120" s="227">
        <f>ROUND(I120*H120,2)</f>
        <v>0</v>
      </c>
      <c r="BL120" s="17" t="s">
        <v>270</v>
      </c>
      <c r="BM120" s="226" t="s">
        <v>1548</v>
      </c>
    </row>
    <row r="121" s="2" customFormat="1" ht="21.75" customHeight="1">
      <c r="A121" s="39"/>
      <c r="B121" s="40"/>
      <c r="C121" s="228" t="s">
        <v>350</v>
      </c>
      <c r="D121" s="228" t="s">
        <v>266</v>
      </c>
      <c r="E121" s="229" t="s">
        <v>1549</v>
      </c>
      <c r="F121" s="230" t="s">
        <v>1550</v>
      </c>
      <c r="G121" s="231" t="s">
        <v>220</v>
      </c>
      <c r="H121" s="232">
        <v>1</v>
      </c>
      <c r="I121" s="233"/>
      <c r="J121" s="234">
        <f>ROUND(I121*H121,2)</f>
        <v>0</v>
      </c>
      <c r="K121" s="230" t="s">
        <v>199</v>
      </c>
      <c r="L121" s="235"/>
      <c r="M121" s="236" t="s">
        <v>44</v>
      </c>
      <c r="N121" s="237" t="s">
        <v>53</v>
      </c>
      <c r="O121" s="85"/>
      <c r="P121" s="224">
        <f>O121*H121</f>
        <v>0</v>
      </c>
      <c r="Q121" s="224">
        <v>0</v>
      </c>
      <c r="R121" s="224">
        <f>Q121*H121</f>
        <v>0</v>
      </c>
      <c r="S121" s="224">
        <v>0</v>
      </c>
      <c r="T121" s="225">
        <f>S121*H121</f>
        <v>0</v>
      </c>
      <c r="U121" s="39"/>
      <c r="V121" s="39"/>
      <c r="W121" s="39"/>
      <c r="X121" s="39"/>
      <c r="Y121" s="39"/>
      <c r="Z121" s="39"/>
      <c r="AA121" s="39"/>
      <c r="AB121" s="39"/>
      <c r="AC121" s="39"/>
      <c r="AD121" s="39"/>
      <c r="AE121" s="39"/>
      <c r="AR121" s="226" t="s">
        <v>269</v>
      </c>
      <c r="AT121" s="226" t="s">
        <v>266</v>
      </c>
      <c r="AU121" s="226" t="s">
        <v>89</v>
      </c>
      <c r="AY121" s="17" t="s">
        <v>192</v>
      </c>
      <c r="BE121" s="227">
        <f>IF(N121="základní",J121,0)</f>
        <v>0</v>
      </c>
      <c r="BF121" s="227">
        <f>IF(N121="snížená",J121,0)</f>
        <v>0</v>
      </c>
      <c r="BG121" s="227">
        <f>IF(N121="zákl. přenesená",J121,0)</f>
        <v>0</v>
      </c>
      <c r="BH121" s="227">
        <f>IF(N121="sníž. přenesená",J121,0)</f>
        <v>0</v>
      </c>
      <c r="BI121" s="227">
        <f>IF(N121="nulová",J121,0)</f>
        <v>0</v>
      </c>
      <c r="BJ121" s="17" t="s">
        <v>89</v>
      </c>
      <c r="BK121" s="227">
        <f>ROUND(I121*H121,2)</f>
        <v>0</v>
      </c>
      <c r="BL121" s="17" t="s">
        <v>270</v>
      </c>
      <c r="BM121" s="226" t="s">
        <v>1551</v>
      </c>
    </row>
    <row r="122" s="2" customFormat="1" ht="21.75" customHeight="1">
      <c r="A122" s="39"/>
      <c r="B122" s="40"/>
      <c r="C122" s="228" t="s">
        <v>354</v>
      </c>
      <c r="D122" s="228" t="s">
        <v>266</v>
      </c>
      <c r="E122" s="229" t="s">
        <v>1552</v>
      </c>
      <c r="F122" s="230" t="s">
        <v>1553</v>
      </c>
      <c r="G122" s="231" t="s">
        <v>220</v>
      </c>
      <c r="H122" s="232">
        <v>1</v>
      </c>
      <c r="I122" s="233"/>
      <c r="J122" s="234">
        <f>ROUND(I122*H122,2)</f>
        <v>0</v>
      </c>
      <c r="K122" s="230" t="s">
        <v>199</v>
      </c>
      <c r="L122" s="235"/>
      <c r="M122" s="236" t="s">
        <v>44</v>
      </c>
      <c r="N122" s="237" t="s">
        <v>53</v>
      </c>
      <c r="O122" s="85"/>
      <c r="P122" s="224">
        <f>O122*H122</f>
        <v>0</v>
      </c>
      <c r="Q122" s="224">
        <v>0</v>
      </c>
      <c r="R122" s="224">
        <f>Q122*H122</f>
        <v>0</v>
      </c>
      <c r="S122" s="224">
        <v>0</v>
      </c>
      <c r="T122" s="225">
        <f>S122*H122</f>
        <v>0</v>
      </c>
      <c r="U122" s="39"/>
      <c r="V122" s="39"/>
      <c r="W122" s="39"/>
      <c r="X122" s="39"/>
      <c r="Y122" s="39"/>
      <c r="Z122" s="39"/>
      <c r="AA122" s="39"/>
      <c r="AB122" s="39"/>
      <c r="AC122" s="39"/>
      <c r="AD122" s="39"/>
      <c r="AE122" s="39"/>
      <c r="AR122" s="226" t="s">
        <v>269</v>
      </c>
      <c r="AT122" s="226" t="s">
        <v>266</v>
      </c>
      <c r="AU122" s="226" t="s">
        <v>89</v>
      </c>
      <c r="AY122" s="17" t="s">
        <v>192</v>
      </c>
      <c r="BE122" s="227">
        <f>IF(N122="základní",J122,0)</f>
        <v>0</v>
      </c>
      <c r="BF122" s="227">
        <f>IF(N122="snížená",J122,0)</f>
        <v>0</v>
      </c>
      <c r="BG122" s="227">
        <f>IF(N122="zákl. přenesená",J122,0)</f>
        <v>0</v>
      </c>
      <c r="BH122" s="227">
        <f>IF(N122="sníž. přenesená",J122,0)</f>
        <v>0</v>
      </c>
      <c r="BI122" s="227">
        <f>IF(N122="nulová",J122,0)</f>
        <v>0</v>
      </c>
      <c r="BJ122" s="17" t="s">
        <v>89</v>
      </c>
      <c r="BK122" s="227">
        <f>ROUND(I122*H122,2)</f>
        <v>0</v>
      </c>
      <c r="BL122" s="17" t="s">
        <v>270</v>
      </c>
      <c r="BM122" s="226" t="s">
        <v>1554</v>
      </c>
    </row>
    <row r="123" s="2" customFormat="1" ht="16.5" customHeight="1">
      <c r="A123" s="39"/>
      <c r="B123" s="40"/>
      <c r="C123" s="215" t="s">
        <v>358</v>
      </c>
      <c r="D123" s="215" t="s">
        <v>195</v>
      </c>
      <c r="E123" s="216" t="s">
        <v>1555</v>
      </c>
      <c r="F123" s="217" t="s">
        <v>1556</v>
      </c>
      <c r="G123" s="218" t="s">
        <v>220</v>
      </c>
      <c r="H123" s="219">
        <v>10</v>
      </c>
      <c r="I123" s="220"/>
      <c r="J123" s="221">
        <f>ROUND(I123*H123,2)</f>
        <v>0</v>
      </c>
      <c r="K123" s="217" t="s">
        <v>199</v>
      </c>
      <c r="L123" s="45"/>
      <c r="M123" s="222" t="s">
        <v>44</v>
      </c>
      <c r="N123" s="223" t="s">
        <v>53</v>
      </c>
      <c r="O123" s="85"/>
      <c r="P123" s="224">
        <f>O123*H123</f>
        <v>0</v>
      </c>
      <c r="Q123" s="224">
        <v>0</v>
      </c>
      <c r="R123" s="224">
        <f>Q123*H123</f>
        <v>0</v>
      </c>
      <c r="S123" s="224">
        <v>0</v>
      </c>
      <c r="T123" s="225">
        <f>S123*H123</f>
        <v>0</v>
      </c>
      <c r="U123" s="39"/>
      <c r="V123" s="39"/>
      <c r="W123" s="39"/>
      <c r="X123" s="39"/>
      <c r="Y123" s="39"/>
      <c r="Z123" s="39"/>
      <c r="AA123" s="39"/>
      <c r="AB123" s="39"/>
      <c r="AC123" s="39"/>
      <c r="AD123" s="39"/>
      <c r="AE123" s="39"/>
      <c r="AR123" s="226" t="s">
        <v>200</v>
      </c>
      <c r="AT123" s="226" t="s">
        <v>195</v>
      </c>
      <c r="AU123" s="226" t="s">
        <v>89</v>
      </c>
      <c r="AY123" s="17" t="s">
        <v>192</v>
      </c>
      <c r="BE123" s="227">
        <f>IF(N123="základní",J123,0)</f>
        <v>0</v>
      </c>
      <c r="BF123" s="227">
        <f>IF(N123="snížená",J123,0)</f>
        <v>0</v>
      </c>
      <c r="BG123" s="227">
        <f>IF(N123="zákl. přenesená",J123,0)</f>
        <v>0</v>
      </c>
      <c r="BH123" s="227">
        <f>IF(N123="sníž. přenesená",J123,0)</f>
        <v>0</v>
      </c>
      <c r="BI123" s="227">
        <f>IF(N123="nulová",J123,0)</f>
        <v>0</v>
      </c>
      <c r="BJ123" s="17" t="s">
        <v>89</v>
      </c>
      <c r="BK123" s="227">
        <f>ROUND(I123*H123,2)</f>
        <v>0</v>
      </c>
      <c r="BL123" s="17" t="s">
        <v>200</v>
      </c>
      <c r="BM123" s="226" t="s">
        <v>1557</v>
      </c>
    </row>
    <row r="124" s="2" customFormat="1" ht="21.75" customHeight="1">
      <c r="A124" s="39"/>
      <c r="B124" s="40"/>
      <c r="C124" s="228" t="s">
        <v>362</v>
      </c>
      <c r="D124" s="228" t="s">
        <v>266</v>
      </c>
      <c r="E124" s="229" t="s">
        <v>1558</v>
      </c>
      <c r="F124" s="230" t="s">
        <v>1559</v>
      </c>
      <c r="G124" s="231" t="s">
        <v>220</v>
      </c>
      <c r="H124" s="232">
        <v>10</v>
      </c>
      <c r="I124" s="233"/>
      <c r="J124" s="234">
        <f>ROUND(I124*H124,2)</f>
        <v>0</v>
      </c>
      <c r="K124" s="230" t="s">
        <v>199</v>
      </c>
      <c r="L124" s="235"/>
      <c r="M124" s="236" t="s">
        <v>44</v>
      </c>
      <c r="N124" s="237" t="s">
        <v>53</v>
      </c>
      <c r="O124" s="85"/>
      <c r="P124" s="224">
        <f>O124*H124</f>
        <v>0</v>
      </c>
      <c r="Q124" s="224">
        <v>0</v>
      </c>
      <c r="R124" s="224">
        <f>Q124*H124</f>
        <v>0</v>
      </c>
      <c r="S124" s="224">
        <v>0</v>
      </c>
      <c r="T124" s="225">
        <f>S124*H124</f>
        <v>0</v>
      </c>
      <c r="U124" s="39"/>
      <c r="V124" s="39"/>
      <c r="W124" s="39"/>
      <c r="X124" s="39"/>
      <c r="Y124" s="39"/>
      <c r="Z124" s="39"/>
      <c r="AA124" s="39"/>
      <c r="AB124" s="39"/>
      <c r="AC124" s="39"/>
      <c r="AD124" s="39"/>
      <c r="AE124" s="39"/>
      <c r="AR124" s="226" t="s">
        <v>269</v>
      </c>
      <c r="AT124" s="226" t="s">
        <v>266</v>
      </c>
      <c r="AU124" s="226" t="s">
        <v>89</v>
      </c>
      <c r="AY124" s="17" t="s">
        <v>192</v>
      </c>
      <c r="BE124" s="227">
        <f>IF(N124="základní",J124,0)</f>
        <v>0</v>
      </c>
      <c r="BF124" s="227">
        <f>IF(N124="snížená",J124,0)</f>
        <v>0</v>
      </c>
      <c r="BG124" s="227">
        <f>IF(N124="zákl. přenesená",J124,0)</f>
        <v>0</v>
      </c>
      <c r="BH124" s="227">
        <f>IF(N124="sníž. přenesená",J124,0)</f>
        <v>0</v>
      </c>
      <c r="BI124" s="227">
        <f>IF(N124="nulová",J124,0)</f>
        <v>0</v>
      </c>
      <c r="BJ124" s="17" t="s">
        <v>89</v>
      </c>
      <c r="BK124" s="227">
        <f>ROUND(I124*H124,2)</f>
        <v>0</v>
      </c>
      <c r="BL124" s="17" t="s">
        <v>270</v>
      </c>
      <c r="BM124" s="226" t="s">
        <v>1560</v>
      </c>
    </row>
    <row r="125" s="2" customFormat="1" ht="24.15" customHeight="1">
      <c r="A125" s="39"/>
      <c r="B125" s="40"/>
      <c r="C125" s="215" t="s">
        <v>366</v>
      </c>
      <c r="D125" s="215" t="s">
        <v>195</v>
      </c>
      <c r="E125" s="216" t="s">
        <v>1561</v>
      </c>
      <c r="F125" s="217" t="s">
        <v>1562</v>
      </c>
      <c r="G125" s="218" t="s">
        <v>220</v>
      </c>
      <c r="H125" s="219">
        <v>10</v>
      </c>
      <c r="I125" s="220"/>
      <c r="J125" s="221">
        <f>ROUND(I125*H125,2)</f>
        <v>0</v>
      </c>
      <c r="K125" s="217" t="s">
        <v>199</v>
      </c>
      <c r="L125" s="45"/>
      <c r="M125" s="222" t="s">
        <v>44</v>
      </c>
      <c r="N125" s="223" t="s">
        <v>53</v>
      </c>
      <c r="O125" s="85"/>
      <c r="P125" s="224">
        <f>O125*H125</f>
        <v>0</v>
      </c>
      <c r="Q125" s="224">
        <v>0</v>
      </c>
      <c r="R125" s="224">
        <f>Q125*H125</f>
        <v>0</v>
      </c>
      <c r="S125" s="224">
        <v>0</v>
      </c>
      <c r="T125" s="225">
        <f>S125*H125</f>
        <v>0</v>
      </c>
      <c r="U125" s="39"/>
      <c r="V125" s="39"/>
      <c r="W125" s="39"/>
      <c r="X125" s="39"/>
      <c r="Y125" s="39"/>
      <c r="Z125" s="39"/>
      <c r="AA125" s="39"/>
      <c r="AB125" s="39"/>
      <c r="AC125" s="39"/>
      <c r="AD125" s="39"/>
      <c r="AE125" s="39"/>
      <c r="AR125" s="226" t="s">
        <v>200</v>
      </c>
      <c r="AT125" s="226" t="s">
        <v>195</v>
      </c>
      <c r="AU125" s="226" t="s">
        <v>89</v>
      </c>
      <c r="AY125" s="17" t="s">
        <v>192</v>
      </c>
      <c r="BE125" s="227">
        <f>IF(N125="základní",J125,0)</f>
        <v>0</v>
      </c>
      <c r="BF125" s="227">
        <f>IF(N125="snížená",J125,0)</f>
        <v>0</v>
      </c>
      <c r="BG125" s="227">
        <f>IF(N125="zákl. přenesená",J125,0)</f>
        <v>0</v>
      </c>
      <c r="BH125" s="227">
        <f>IF(N125="sníž. přenesená",J125,0)</f>
        <v>0</v>
      </c>
      <c r="BI125" s="227">
        <f>IF(N125="nulová",J125,0)</f>
        <v>0</v>
      </c>
      <c r="BJ125" s="17" t="s">
        <v>89</v>
      </c>
      <c r="BK125" s="227">
        <f>ROUND(I125*H125,2)</f>
        <v>0</v>
      </c>
      <c r="BL125" s="17" t="s">
        <v>200</v>
      </c>
      <c r="BM125" s="226" t="s">
        <v>1563</v>
      </c>
    </row>
    <row r="126" s="2" customFormat="1" ht="37.8" customHeight="1">
      <c r="A126" s="39"/>
      <c r="B126" s="40"/>
      <c r="C126" s="215" t="s">
        <v>370</v>
      </c>
      <c r="D126" s="215" t="s">
        <v>195</v>
      </c>
      <c r="E126" s="216" t="s">
        <v>1564</v>
      </c>
      <c r="F126" s="217" t="s">
        <v>1565</v>
      </c>
      <c r="G126" s="218" t="s">
        <v>220</v>
      </c>
      <c r="H126" s="219">
        <v>10</v>
      </c>
      <c r="I126" s="220"/>
      <c r="J126" s="221">
        <f>ROUND(I126*H126,2)</f>
        <v>0</v>
      </c>
      <c r="K126" s="217" t="s">
        <v>199</v>
      </c>
      <c r="L126" s="45"/>
      <c r="M126" s="222" t="s">
        <v>44</v>
      </c>
      <c r="N126" s="223" t="s">
        <v>53</v>
      </c>
      <c r="O126" s="85"/>
      <c r="P126" s="224">
        <f>O126*H126</f>
        <v>0</v>
      </c>
      <c r="Q126" s="224">
        <v>0</v>
      </c>
      <c r="R126" s="224">
        <f>Q126*H126</f>
        <v>0</v>
      </c>
      <c r="S126" s="224">
        <v>0</v>
      </c>
      <c r="T126" s="225">
        <f>S126*H126</f>
        <v>0</v>
      </c>
      <c r="U126" s="39"/>
      <c r="V126" s="39"/>
      <c r="W126" s="39"/>
      <c r="X126" s="39"/>
      <c r="Y126" s="39"/>
      <c r="Z126" s="39"/>
      <c r="AA126" s="39"/>
      <c r="AB126" s="39"/>
      <c r="AC126" s="39"/>
      <c r="AD126" s="39"/>
      <c r="AE126" s="39"/>
      <c r="AR126" s="226" t="s">
        <v>89</v>
      </c>
      <c r="AT126" s="226" t="s">
        <v>195</v>
      </c>
      <c r="AU126" s="226" t="s">
        <v>89</v>
      </c>
      <c r="AY126" s="17" t="s">
        <v>192</v>
      </c>
      <c r="BE126" s="227">
        <f>IF(N126="základní",J126,0)</f>
        <v>0</v>
      </c>
      <c r="BF126" s="227">
        <f>IF(N126="snížená",J126,0)</f>
        <v>0</v>
      </c>
      <c r="BG126" s="227">
        <f>IF(N126="zákl. přenesená",J126,0)</f>
        <v>0</v>
      </c>
      <c r="BH126" s="227">
        <f>IF(N126="sníž. přenesená",J126,0)</f>
        <v>0</v>
      </c>
      <c r="BI126" s="227">
        <f>IF(N126="nulová",J126,0)</f>
        <v>0</v>
      </c>
      <c r="BJ126" s="17" t="s">
        <v>89</v>
      </c>
      <c r="BK126" s="227">
        <f>ROUND(I126*H126,2)</f>
        <v>0</v>
      </c>
      <c r="BL126" s="17" t="s">
        <v>89</v>
      </c>
      <c r="BM126" s="226" t="s">
        <v>1566</v>
      </c>
    </row>
    <row r="127" s="2" customFormat="1" ht="16.5" customHeight="1">
      <c r="A127" s="39"/>
      <c r="B127" s="40"/>
      <c r="C127" s="215" t="s">
        <v>374</v>
      </c>
      <c r="D127" s="215" t="s">
        <v>195</v>
      </c>
      <c r="E127" s="216" t="s">
        <v>1567</v>
      </c>
      <c r="F127" s="217" t="s">
        <v>1568</v>
      </c>
      <c r="G127" s="218" t="s">
        <v>220</v>
      </c>
      <c r="H127" s="219">
        <v>10</v>
      </c>
      <c r="I127" s="220"/>
      <c r="J127" s="221">
        <f>ROUND(I127*H127,2)</f>
        <v>0</v>
      </c>
      <c r="K127" s="217" t="s">
        <v>199</v>
      </c>
      <c r="L127" s="45"/>
      <c r="M127" s="222" t="s">
        <v>44</v>
      </c>
      <c r="N127" s="223" t="s">
        <v>53</v>
      </c>
      <c r="O127" s="85"/>
      <c r="P127" s="224">
        <f>O127*H127</f>
        <v>0</v>
      </c>
      <c r="Q127" s="224">
        <v>0</v>
      </c>
      <c r="R127" s="224">
        <f>Q127*H127</f>
        <v>0</v>
      </c>
      <c r="S127" s="224">
        <v>0</v>
      </c>
      <c r="T127" s="225">
        <f>S127*H127</f>
        <v>0</v>
      </c>
      <c r="U127" s="39"/>
      <c r="V127" s="39"/>
      <c r="W127" s="39"/>
      <c r="X127" s="39"/>
      <c r="Y127" s="39"/>
      <c r="Z127" s="39"/>
      <c r="AA127" s="39"/>
      <c r="AB127" s="39"/>
      <c r="AC127" s="39"/>
      <c r="AD127" s="39"/>
      <c r="AE127" s="39"/>
      <c r="AR127" s="226" t="s">
        <v>221</v>
      </c>
      <c r="AT127" s="226" t="s">
        <v>195</v>
      </c>
      <c r="AU127" s="226" t="s">
        <v>89</v>
      </c>
      <c r="AY127" s="17" t="s">
        <v>192</v>
      </c>
      <c r="BE127" s="227">
        <f>IF(N127="základní",J127,0)</f>
        <v>0</v>
      </c>
      <c r="BF127" s="227">
        <f>IF(N127="snížená",J127,0)</f>
        <v>0</v>
      </c>
      <c r="BG127" s="227">
        <f>IF(N127="zákl. přenesená",J127,0)</f>
        <v>0</v>
      </c>
      <c r="BH127" s="227">
        <f>IF(N127="sníž. přenesená",J127,0)</f>
        <v>0</v>
      </c>
      <c r="BI127" s="227">
        <f>IF(N127="nulová",J127,0)</f>
        <v>0</v>
      </c>
      <c r="BJ127" s="17" t="s">
        <v>89</v>
      </c>
      <c r="BK127" s="227">
        <f>ROUND(I127*H127,2)</f>
        <v>0</v>
      </c>
      <c r="BL127" s="17" t="s">
        <v>221</v>
      </c>
      <c r="BM127" s="226" t="s">
        <v>1569</v>
      </c>
    </row>
    <row r="128" s="2" customFormat="1" ht="16.5" customHeight="1">
      <c r="A128" s="39"/>
      <c r="B128" s="40"/>
      <c r="C128" s="215" t="s">
        <v>378</v>
      </c>
      <c r="D128" s="215" t="s">
        <v>195</v>
      </c>
      <c r="E128" s="216" t="s">
        <v>1570</v>
      </c>
      <c r="F128" s="217" t="s">
        <v>1571</v>
      </c>
      <c r="G128" s="218" t="s">
        <v>220</v>
      </c>
      <c r="H128" s="219">
        <v>10</v>
      </c>
      <c r="I128" s="220"/>
      <c r="J128" s="221">
        <f>ROUND(I128*H128,2)</f>
        <v>0</v>
      </c>
      <c r="K128" s="217" t="s">
        <v>199</v>
      </c>
      <c r="L128" s="45"/>
      <c r="M128" s="222" t="s">
        <v>44</v>
      </c>
      <c r="N128" s="223" t="s">
        <v>53</v>
      </c>
      <c r="O128" s="85"/>
      <c r="P128" s="224">
        <f>O128*H128</f>
        <v>0</v>
      </c>
      <c r="Q128" s="224">
        <v>0</v>
      </c>
      <c r="R128" s="224">
        <f>Q128*H128</f>
        <v>0</v>
      </c>
      <c r="S128" s="224">
        <v>0</v>
      </c>
      <c r="T128" s="225">
        <f>S128*H128</f>
        <v>0</v>
      </c>
      <c r="U128" s="39"/>
      <c r="V128" s="39"/>
      <c r="W128" s="39"/>
      <c r="X128" s="39"/>
      <c r="Y128" s="39"/>
      <c r="Z128" s="39"/>
      <c r="AA128" s="39"/>
      <c r="AB128" s="39"/>
      <c r="AC128" s="39"/>
      <c r="AD128" s="39"/>
      <c r="AE128" s="39"/>
      <c r="AR128" s="226" t="s">
        <v>221</v>
      </c>
      <c r="AT128" s="226" t="s">
        <v>195</v>
      </c>
      <c r="AU128" s="226" t="s">
        <v>89</v>
      </c>
      <c r="AY128" s="17" t="s">
        <v>192</v>
      </c>
      <c r="BE128" s="227">
        <f>IF(N128="základní",J128,0)</f>
        <v>0</v>
      </c>
      <c r="BF128" s="227">
        <f>IF(N128="snížená",J128,0)</f>
        <v>0</v>
      </c>
      <c r="BG128" s="227">
        <f>IF(N128="zákl. přenesená",J128,0)</f>
        <v>0</v>
      </c>
      <c r="BH128" s="227">
        <f>IF(N128="sníž. přenesená",J128,0)</f>
        <v>0</v>
      </c>
      <c r="BI128" s="227">
        <f>IF(N128="nulová",J128,0)</f>
        <v>0</v>
      </c>
      <c r="BJ128" s="17" t="s">
        <v>89</v>
      </c>
      <c r="BK128" s="227">
        <f>ROUND(I128*H128,2)</f>
        <v>0</v>
      </c>
      <c r="BL128" s="17" t="s">
        <v>221</v>
      </c>
      <c r="BM128" s="226" t="s">
        <v>1572</v>
      </c>
    </row>
    <row r="129" s="2" customFormat="1" ht="16.5" customHeight="1">
      <c r="A129" s="39"/>
      <c r="B129" s="40"/>
      <c r="C129" s="228" t="s">
        <v>382</v>
      </c>
      <c r="D129" s="228" t="s">
        <v>266</v>
      </c>
      <c r="E129" s="229" t="s">
        <v>1573</v>
      </c>
      <c r="F129" s="230" t="s">
        <v>1574</v>
      </c>
      <c r="G129" s="231" t="s">
        <v>220</v>
      </c>
      <c r="H129" s="232">
        <v>4</v>
      </c>
      <c r="I129" s="233"/>
      <c r="J129" s="234">
        <f>ROUND(I129*H129,2)</f>
        <v>0</v>
      </c>
      <c r="K129" s="230" t="s">
        <v>199</v>
      </c>
      <c r="L129" s="235"/>
      <c r="M129" s="236" t="s">
        <v>44</v>
      </c>
      <c r="N129" s="237" t="s">
        <v>53</v>
      </c>
      <c r="O129" s="85"/>
      <c r="P129" s="224">
        <f>O129*H129</f>
        <v>0</v>
      </c>
      <c r="Q129" s="224">
        <v>0</v>
      </c>
      <c r="R129" s="224">
        <f>Q129*H129</f>
        <v>0</v>
      </c>
      <c r="S129" s="224">
        <v>0</v>
      </c>
      <c r="T129" s="225">
        <f>S129*H129</f>
        <v>0</v>
      </c>
      <c r="U129" s="39"/>
      <c r="V129" s="39"/>
      <c r="W129" s="39"/>
      <c r="X129" s="39"/>
      <c r="Y129" s="39"/>
      <c r="Z129" s="39"/>
      <c r="AA129" s="39"/>
      <c r="AB129" s="39"/>
      <c r="AC129" s="39"/>
      <c r="AD129" s="39"/>
      <c r="AE129" s="39"/>
      <c r="AR129" s="226" t="s">
        <v>269</v>
      </c>
      <c r="AT129" s="226" t="s">
        <v>266</v>
      </c>
      <c r="AU129" s="226" t="s">
        <v>89</v>
      </c>
      <c r="AY129" s="17" t="s">
        <v>192</v>
      </c>
      <c r="BE129" s="227">
        <f>IF(N129="základní",J129,0)</f>
        <v>0</v>
      </c>
      <c r="BF129" s="227">
        <f>IF(N129="snížená",J129,0)</f>
        <v>0</v>
      </c>
      <c r="BG129" s="227">
        <f>IF(N129="zákl. přenesená",J129,0)</f>
        <v>0</v>
      </c>
      <c r="BH129" s="227">
        <f>IF(N129="sníž. přenesená",J129,0)</f>
        <v>0</v>
      </c>
      <c r="BI129" s="227">
        <f>IF(N129="nulová",J129,0)</f>
        <v>0</v>
      </c>
      <c r="BJ129" s="17" t="s">
        <v>89</v>
      </c>
      <c r="BK129" s="227">
        <f>ROUND(I129*H129,2)</f>
        <v>0</v>
      </c>
      <c r="BL129" s="17" t="s">
        <v>270</v>
      </c>
      <c r="BM129" s="226" t="s">
        <v>1575</v>
      </c>
    </row>
    <row r="130" s="2" customFormat="1">
      <c r="A130" s="39"/>
      <c r="B130" s="40"/>
      <c r="C130" s="41"/>
      <c r="D130" s="238" t="s">
        <v>478</v>
      </c>
      <c r="E130" s="41"/>
      <c r="F130" s="239" t="s">
        <v>1576</v>
      </c>
      <c r="G130" s="41"/>
      <c r="H130" s="41"/>
      <c r="I130" s="240"/>
      <c r="J130" s="41"/>
      <c r="K130" s="41"/>
      <c r="L130" s="45"/>
      <c r="M130" s="241"/>
      <c r="N130" s="242"/>
      <c r="O130" s="85"/>
      <c r="P130" s="85"/>
      <c r="Q130" s="85"/>
      <c r="R130" s="85"/>
      <c r="S130" s="85"/>
      <c r="T130" s="86"/>
      <c r="U130" s="39"/>
      <c r="V130" s="39"/>
      <c r="W130" s="39"/>
      <c r="X130" s="39"/>
      <c r="Y130" s="39"/>
      <c r="Z130" s="39"/>
      <c r="AA130" s="39"/>
      <c r="AB130" s="39"/>
      <c r="AC130" s="39"/>
      <c r="AD130" s="39"/>
      <c r="AE130" s="39"/>
      <c r="AT130" s="17" t="s">
        <v>478</v>
      </c>
      <c r="AU130" s="17" t="s">
        <v>89</v>
      </c>
    </row>
    <row r="131" s="2" customFormat="1" ht="16.5" customHeight="1">
      <c r="A131" s="39"/>
      <c r="B131" s="40"/>
      <c r="C131" s="215" t="s">
        <v>386</v>
      </c>
      <c r="D131" s="215" t="s">
        <v>195</v>
      </c>
      <c r="E131" s="216" t="s">
        <v>1577</v>
      </c>
      <c r="F131" s="217" t="s">
        <v>1578</v>
      </c>
      <c r="G131" s="218" t="s">
        <v>220</v>
      </c>
      <c r="H131" s="219">
        <v>4</v>
      </c>
      <c r="I131" s="220"/>
      <c r="J131" s="221">
        <f>ROUND(I131*H131,2)</f>
        <v>0</v>
      </c>
      <c r="K131" s="217" t="s">
        <v>199</v>
      </c>
      <c r="L131" s="45"/>
      <c r="M131" s="222" t="s">
        <v>44</v>
      </c>
      <c r="N131" s="223" t="s">
        <v>53</v>
      </c>
      <c r="O131" s="85"/>
      <c r="P131" s="224">
        <f>O131*H131</f>
        <v>0</v>
      </c>
      <c r="Q131" s="224">
        <v>0</v>
      </c>
      <c r="R131" s="224">
        <f>Q131*H131</f>
        <v>0</v>
      </c>
      <c r="S131" s="224">
        <v>0</v>
      </c>
      <c r="T131" s="225">
        <f>S131*H131</f>
        <v>0</v>
      </c>
      <c r="U131" s="39"/>
      <c r="V131" s="39"/>
      <c r="W131" s="39"/>
      <c r="X131" s="39"/>
      <c r="Y131" s="39"/>
      <c r="Z131" s="39"/>
      <c r="AA131" s="39"/>
      <c r="AB131" s="39"/>
      <c r="AC131" s="39"/>
      <c r="AD131" s="39"/>
      <c r="AE131" s="39"/>
      <c r="AR131" s="226" t="s">
        <v>200</v>
      </c>
      <c r="AT131" s="226" t="s">
        <v>195</v>
      </c>
      <c r="AU131" s="226" t="s">
        <v>89</v>
      </c>
      <c r="AY131" s="17" t="s">
        <v>192</v>
      </c>
      <c r="BE131" s="227">
        <f>IF(N131="základní",J131,0)</f>
        <v>0</v>
      </c>
      <c r="BF131" s="227">
        <f>IF(N131="snížená",J131,0)</f>
        <v>0</v>
      </c>
      <c r="BG131" s="227">
        <f>IF(N131="zákl. přenesená",J131,0)</f>
        <v>0</v>
      </c>
      <c r="BH131" s="227">
        <f>IF(N131="sníž. přenesená",J131,0)</f>
        <v>0</v>
      </c>
      <c r="BI131" s="227">
        <f>IF(N131="nulová",J131,0)</f>
        <v>0</v>
      </c>
      <c r="BJ131" s="17" t="s">
        <v>89</v>
      </c>
      <c r="BK131" s="227">
        <f>ROUND(I131*H131,2)</f>
        <v>0</v>
      </c>
      <c r="BL131" s="17" t="s">
        <v>200</v>
      </c>
      <c r="BM131" s="226" t="s">
        <v>1579</v>
      </c>
    </row>
    <row r="132" s="2" customFormat="1" ht="24.15" customHeight="1">
      <c r="A132" s="39"/>
      <c r="B132" s="40"/>
      <c r="C132" s="228" t="s">
        <v>391</v>
      </c>
      <c r="D132" s="228" t="s">
        <v>266</v>
      </c>
      <c r="E132" s="229" t="s">
        <v>1580</v>
      </c>
      <c r="F132" s="230" t="s">
        <v>1581</v>
      </c>
      <c r="G132" s="231" t="s">
        <v>198</v>
      </c>
      <c r="H132" s="232">
        <v>1080</v>
      </c>
      <c r="I132" s="233"/>
      <c r="J132" s="234">
        <f>ROUND(I132*H132,2)</f>
        <v>0</v>
      </c>
      <c r="K132" s="230" t="s">
        <v>199</v>
      </c>
      <c r="L132" s="235"/>
      <c r="M132" s="236" t="s">
        <v>44</v>
      </c>
      <c r="N132" s="237" t="s">
        <v>53</v>
      </c>
      <c r="O132" s="85"/>
      <c r="P132" s="224">
        <f>O132*H132</f>
        <v>0</v>
      </c>
      <c r="Q132" s="224">
        <v>0</v>
      </c>
      <c r="R132" s="224">
        <f>Q132*H132</f>
        <v>0</v>
      </c>
      <c r="S132" s="224">
        <v>0</v>
      </c>
      <c r="T132" s="225">
        <f>S132*H132</f>
        <v>0</v>
      </c>
      <c r="U132" s="39"/>
      <c r="V132" s="39"/>
      <c r="W132" s="39"/>
      <c r="X132" s="39"/>
      <c r="Y132" s="39"/>
      <c r="Z132" s="39"/>
      <c r="AA132" s="39"/>
      <c r="AB132" s="39"/>
      <c r="AC132" s="39"/>
      <c r="AD132" s="39"/>
      <c r="AE132" s="39"/>
      <c r="AR132" s="226" t="s">
        <v>269</v>
      </c>
      <c r="AT132" s="226" t="s">
        <v>266</v>
      </c>
      <c r="AU132" s="226" t="s">
        <v>89</v>
      </c>
      <c r="AY132" s="17" t="s">
        <v>192</v>
      </c>
      <c r="BE132" s="227">
        <f>IF(N132="základní",J132,0)</f>
        <v>0</v>
      </c>
      <c r="BF132" s="227">
        <f>IF(N132="snížená",J132,0)</f>
        <v>0</v>
      </c>
      <c r="BG132" s="227">
        <f>IF(N132="zákl. přenesená",J132,0)</f>
        <v>0</v>
      </c>
      <c r="BH132" s="227">
        <f>IF(N132="sníž. přenesená",J132,0)</f>
        <v>0</v>
      </c>
      <c r="BI132" s="227">
        <f>IF(N132="nulová",J132,0)</f>
        <v>0</v>
      </c>
      <c r="BJ132" s="17" t="s">
        <v>89</v>
      </c>
      <c r="BK132" s="227">
        <f>ROUND(I132*H132,2)</f>
        <v>0</v>
      </c>
      <c r="BL132" s="17" t="s">
        <v>270</v>
      </c>
      <c r="BM132" s="226" t="s">
        <v>1582</v>
      </c>
    </row>
    <row r="133" s="2" customFormat="1" ht="16.5" customHeight="1">
      <c r="A133" s="39"/>
      <c r="B133" s="40"/>
      <c r="C133" s="215" t="s">
        <v>397</v>
      </c>
      <c r="D133" s="215" t="s">
        <v>195</v>
      </c>
      <c r="E133" s="216" t="s">
        <v>1583</v>
      </c>
      <c r="F133" s="217" t="s">
        <v>1584</v>
      </c>
      <c r="G133" s="218" t="s">
        <v>198</v>
      </c>
      <c r="H133" s="219">
        <v>1080</v>
      </c>
      <c r="I133" s="220"/>
      <c r="J133" s="221">
        <f>ROUND(I133*H133,2)</f>
        <v>0</v>
      </c>
      <c r="K133" s="217" t="s">
        <v>199</v>
      </c>
      <c r="L133" s="45"/>
      <c r="M133" s="222" t="s">
        <v>44</v>
      </c>
      <c r="N133" s="223" t="s">
        <v>53</v>
      </c>
      <c r="O133" s="85"/>
      <c r="P133" s="224">
        <f>O133*H133</f>
        <v>0</v>
      </c>
      <c r="Q133" s="224">
        <v>0</v>
      </c>
      <c r="R133" s="224">
        <f>Q133*H133</f>
        <v>0</v>
      </c>
      <c r="S133" s="224">
        <v>0</v>
      </c>
      <c r="T133" s="225">
        <f>S133*H133</f>
        <v>0</v>
      </c>
      <c r="U133" s="39"/>
      <c r="V133" s="39"/>
      <c r="W133" s="39"/>
      <c r="X133" s="39"/>
      <c r="Y133" s="39"/>
      <c r="Z133" s="39"/>
      <c r="AA133" s="39"/>
      <c r="AB133" s="39"/>
      <c r="AC133" s="39"/>
      <c r="AD133" s="39"/>
      <c r="AE133" s="39"/>
      <c r="AR133" s="226" t="s">
        <v>211</v>
      </c>
      <c r="AT133" s="226" t="s">
        <v>195</v>
      </c>
      <c r="AU133" s="226" t="s">
        <v>89</v>
      </c>
      <c r="AY133" s="17" t="s">
        <v>192</v>
      </c>
      <c r="BE133" s="227">
        <f>IF(N133="základní",J133,0)</f>
        <v>0</v>
      </c>
      <c r="BF133" s="227">
        <f>IF(N133="snížená",J133,0)</f>
        <v>0</v>
      </c>
      <c r="BG133" s="227">
        <f>IF(N133="zákl. přenesená",J133,0)</f>
        <v>0</v>
      </c>
      <c r="BH133" s="227">
        <f>IF(N133="sníž. přenesená",J133,0)</f>
        <v>0</v>
      </c>
      <c r="BI133" s="227">
        <f>IF(N133="nulová",J133,0)</f>
        <v>0</v>
      </c>
      <c r="BJ133" s="17" t="s">
        <v>89</v>
      </c>
      <c r="BK133" s="227">
        <f>ROUND(I133*H133,2)</f>
        <v>0</v>
      </c>
      <c r="BL133" s="17" t="s">
        <v>211</v>
      </c>
      <c r="BM133" s="226" t="s">
        <v>1585</v>
      </c>
    </row>
    <row r="134" s="2" customFormat="1" ht="24.15" customHeight="1">
      <c r="A134" s="39"/>
      <c r="B134" s="40"/>
      <c r="C134" s="215" t="s">
        <v>401</v>
      </c>
      <c r="D134" s="215" t="s">
        <v>195</v>
      </c>
      <c r="E134" s="216" t="s">
        <v>1586</v>
      </c>
      <c r="F134" s="217" t="s">
        <v>1587</v>
      </c>
      <c r="G134" s="218" t="s">
        <v>220</v>
      </c>
      <c r="H134" s="219">
        <v>4</v>
      </c>
      <c r="I134" s="220"/>
      <c r="J134" s="221">
        <f>ROUND(I134*H134,2)</f>
        <v>0</v>
      </c>
      <c r="K134" s="217" t="s">
        <v>199</v>
      </c>
      <c r="L134" s="45"/>
      <c r="M134" s="222" t="s">
        <v>44</v>
      </c>
      <c r="N134" s="223" t="s">
        <v>53</v>
      </c>
      <c r="O134" s="85"/>
      <c r="P134" s="224">
        <f>O134*H134</f>
        <v>0</v>
      </c>
      <c r="Q134" s="224">
        <v>0</v>
      </c>
      <c r="R134" s="224">
        <f>Q134*H134</f>
        <v>0</v>
      </c>
      <c r="S134" s="224">
        <v>0</v>
      </c>
      <c r="T134" s="225">
        <f>S134*H134</f>
        <v>0</v>
      </c>
      <c r="U134" s="39"/>
      <c r="V134" s="39"/>
      <c r="W134" s="39"/>
      <c r="X134" s="39"/>
      <c r="Y134" s="39"/>
      <c r="Z134" s="39"/>
      <c r="AA134" s="39"/>
      <c r="AB134" s="39"/>
      <c r="AC134" s="39"/>
      <c r="AD134" s="39"/>
      <c r="AE134" s="39"/>
      <c r="AR134" s="226" t="s">
        <v>211</v>
      </c>
      <c r="AT134" s="226" t="s">
        <v>195</v>
      </c>
      <c r="AU134" s="226" t="s">
        <v>89</v>
      </c>
      <c r="AY134" s="17" t="s">
        <v>192</v>
      </c>
      <c r="BE134" s="227">
        <f>IF(N134="základní",J134,0)</f>
        <v>0</v>
      </c>
      <c r="BF134" s="227">
        <f>IF(N134="snížená",J134,0)</f>
        <v>0</v>
      </c>
      <c r="BG134" s="227">
        <f>IF(N134="zákl. přenesená",J134,0)</f>
        <v>0</v>
      </c>
      <c r="BH134" s="227">
        <f>IF(N134="sníž. přenesená",J134,0)</f>
        <v>0</v>
      </c>
      <c r="BI134" s="227">
        <f>IF(N134="nulová",J134,0)</f>
        <v>0</v>
      </c>
      <c r="BJ134" s="17" t="s">
        <v>89</v>
      </c>
      <c r="BK134" s="227">
        <f>ROUND(I134*H134,2)</f>
        <v>0</v>
      </c>
      <c r="BL134" s="17" t="s">
        <v>211</v>
      </c>
      <c r="BM134" s="226" t="s">
        <v>1588</v>
      </c>
    </row>
    <row r="135" s="2" customFormat="1" ht="21.75" customHeight="1">
      <c r="A135" s="39"/>
      <c r="B135" s="40"/>
      <c r="C135" s="228" t="s">
        <v>405</v>
      </c>
      <c r="D135" s="228" t="s">
        <v>266</v>
      </c>
      <c r="E135" s="229" t="s">
        <v>1589</v>
      </c>
      <c r="F135" s="230" t="s">
        <v>1590</v>
      </c>
      <c r="G135" s="231" t="s">
        <v>220</v>
      </c>
      <c r="H135" s="232">
        <v>1</v>
      </c>
      <c r="I135" s="233"/>
      <c r="J135" s="234">
        <f>ROUND(I135*H135,2)</f>
        <v>0</v>
      </c>
      <c r="K135" s="230" t="s">
        <v>199</v>
      </c>
      <c r="L135" s="235"/>
      <c r="M135" s="236" t="s">
        <v>44</v>
      </c>
      <c r="N135" s="237" t="s">
        <v>53</v>
      </c>
      <c r="O135" s="85"/>
      <c r="P135" s="224">
        <f>O135*H135</f>
        <v>0</v>
      </c>
      <c r="Q135" s="224">
        <v>0</v>
      </c>
      <c r="R135" s="224">
        <f>Q135*H135</f>
        <v>0</v>
      </c>
      <c r="S135" s="224">
        <v>0</v>
      </c>
      <c r="T135" s="225">
        <f>S135*H135</f>
        <v>0</v>
      </c>
      <c r="U135" s="39"/>
      <c r="V135" s="39"/>
      <c r="W135" s="39"/>
      <c r="X135" s="39"/>
      <c r="Y135" s="39"/>
      <c r="Z135" s="39"/>
      <c r="AA135" s="39"/>
      <c r="AB135" s="39"/>
      <c r="AC135" s="39"/>
      <c r="AD135" s="39"/>
      <c r="AE135" s="39"/>
      <c r="AR135" s="226" t="s">
        <v>269</v>
      </c>
      <c r="AT135" s="226" t="s">
        <v>266</v>
      </c>
      <c r="AU135" s="226" t="s">
        <v>89</v>
      </c>
      <c r="AY135" s="17" t="s">
        <v>192</v>
      </c>
      <c r="BE135" s="227">
        <f>IF(N135="základní",J135,0)</f>
        <v>0</v>
      </c>
      <c r="BF135" s="227">
        <f>IF(N135="snížená",J135,0)</f>
        <v>0</v>
      </c>
      <c r="BG135" s="227">
        <f>IF(N135="zákl. přenesená",J135,0)</f>
        <v>0</v>
      </c>
      <c r="BH135" s="227">
        <f>IF(N135="sníž. přenesená",J135,0)</f>
        <v>0</v>
      </c>
      <c r="BI135" s="227">
        <f>IF(N135="nulová",J135,0)</f>
        <v>0</v>
      </c>
      <c r="BJ135" s="17" t="s">
        <v>89</v>
      </c>
      <c r="BK135" s="227">
        <f>ROUND(I135*H135,2)</f>
        <v>0</v>
      </c>
      <c r="BL135" s="17" t="s">
        <v>270</v>
      </c>
      <c r="BM135" s="226" t="s">
        <v>1591</v>
      </c>
    </row>
    <row r="136" s="2" customFormat="1" ht="16.5" customHeight="1">
      <c r="A136" s="39"/>
      <c r="B136" s="40"/>
      <c r="C136" s="215" t="s">
        <v>409</v>
      </c>
      <c r="D136" s="215" t="s">
        <v>195</v>
      </c>
      <c r="E136" s="216" t="s">
        <v>1592</v>
      </c>
      <c r="F136" s="217" t="s">
        <v>1593</v>
      </c>
      <c r="G136" s="218" t="s">
        <v>220</v>
      </c>
      <c r="H136" s="219">
        <v>1</v>
      </c>
      <c r="I136" s="220"/>
      <c r="J136" s="221">
        <f>ROUND(I136*H136,2)</f>
        <v>0</v>
      </c>
      <c r="K136" s="217" t="s">
        <v>199</v>
      </c>
      <c r="L136" s="45"/>
      <c r="M136" s="222" t="s">
        <v>44</v>
      </c>
      <c r="N136" s="223" t="s">
        <v>53</v>
      </c>
      <c r="O136" s="85"/>
      <c r="P136" s="224">
        <f>O136*H136</f>
        <v>0</v>
      </c>
      <c r="Q136" s="224">
        <v>0</v>
      </c>
      <c r="R136" s="224">
        <f>Q136*H136</f>
        <v>0</v>
      </c>
      <c r="S136" s="224">
        <v>0</v>
      </c>
      <c r="T136" s="225">
        <f>S136*H136</f>
        <v>0</v>
      </c>
      <c r="U136" s="39"/>
      <c r="V136" s="39"/>
      <c r="W136" s="39"/>
      <c r="X136" s="39"/>
      <c r="Y136" s="39"/>
      <c r="Z136" s="39"/>
      <c r="AA136" s="39"/>
      <c r="AB136" s="39"/>
      <c r="AC136" s="39"/>
      <c r="AD136" s="39"/>
      <c r="AE136" s="39"/>
      <c r="AR136" s="226" t="s">
        <v>200</v>
      </c>
      <c r="AT136" s="226" t="s">
        <v>195</v>
      </c>
      <c r="AU136" s="226" t="s">
        <v>89</v>
      </c>
      <c r="AY136" s="17" t="s">
        <v>192</v>
      </c>
      <c r="BE136" s="227">
        <f>IF(N136="základní",J136,0)</f>
        <v>0</v>
      </c>
      <c r="BF136" s="227">
        <f>IF(N136="snížená",J136,0)</f>
        <v>0</v>
      </c>
      <c r="BG136" s="227">
        <f>IF(N136="zákl. přenesená",J136,0)</f>
        <v>0</v>
      </c>
      <c r="BH136" s="227">
        <f>IF(N136="sníž. přenesená",J136,0)</f>
        <v>0</v>
      </c>
      <c r="BI136" s="227">
        <f>IF(N136="nulová",J136,0)</f>
        <v>0</v>
      </c>
      <c r="BJ136" s="17" t="s">
        <v>89</v>
      </c>
      <c r="BK136" s="227">
        <f>ROUND(I136*H136,2)</f>
        <v>0</v>
      </c>
      <c r="BL136" s="17" t="s">
        <v>200</v>
      </c>
      <c r="BM136" s="226" t="s">
        <v>1594</v>
      </c>
    </row>
    <row r="137" s="2" customFormat="1" ht="16.5" customHeight="1">
      <c r="A137" s="39"/>
      <c r="B137" s="40"/>
      <c r="C137" s="215" t="s">
        <v>413</v>
      </c>
      <c r="D137" s="215" t="s">
        <v>195</v>
      </c>
      <c r="E137" s="216" t="s">
        <v>1595</v>
      </c>
      <c r="F137" s="217" t="s">
        <v>1596</v>
      </c>
      <c r="G137" s="218" t="s">
        <v>220</v>
      </c>
      <c r="H137" s="219">
        <v>1</v>
      </c>
      <c r="I137" s="220"/>
      <c r="J137" s="221">
        <f>ROUND(I137*H137,2)</f>
        <v>0</v>
      </c>
      <c r="K137" s="217" t="s">
        <v>199</v>
      </c>
      <c r="L137" s="45"/>
      <c r="M137" s="222" t="s">
        <v>44</v>
      </c>
      <c r="N137" s="223" t="s">
        <v>53</v>
      </c>
      <c r="O137" s="85"/>
      <c r="P137" s="224">
        <f>O137*H137</f>
        <v>0</v>
      </c>
      <c r="Q137" s="224">
        <v>0</v>
      </c>
      <c r="R137" s="224">
        <f>Q137*H137</f>
        <v>0</v>
      </c>
      <c r="S137" s="224">
        <v>0</v>
      </c>
      <c r="T137" s="225">
        <f>S137*H137</f>
        <v>0</v>
      </c>
      <c r="U137" s="39"/>
      <c r="V137" s="39"/>
      <c r="W137" s="39"/>
      <c r="X137" s="39"/>
      <c r="Y137" s="39"/>
      <c r="Z137" s="39"/>
      <c r="AA137" s="39"/>
      <c r="AB137" s="39"/>
      <c r="AC137" s="39"/>
      <c r="AD137" s="39"/>
      <c r="AE137" s="39"/>
      <c r="AR137" s="226" t="s">
        <v>211</v>
      </c>
      <c r="AT137" s="226" t="s">
        <v>195</v>
      </c>
      <c r="AU137" s="226" t="s">
        <v>89</v>
      </c>
      <c r="AY137" s="17" t="s">
        <v>192</v>
      </c>
      <c r="BE137" s="227">
        <f>IF(N137="základní",J137,0)</f>
        <v>0</v>
      </c>
      <c r="BF137" s="227">
        <f>IF(N137="snížená",J137,0)</f>
        <v>0</v>
      </c>
      <c r="BG137" s="227">
        <f>IF(N137="zákl. přenesená",J137,0)</f>
        <v>0</v>
      </c>
      <c r="BH137" s="227">
        <f>IF(N137="sníž. přenesená",J137,0)</f>
        <v>0</v>
      </c>
      <c r="BI137" s="227">
        <f>IF(N137="nulová",J137,0)</f>
        <v>0</v>
      </c>
      <c r="BJ137" s="17" t="s">
        <v>89</v>
      </c>
      <c r="BK137" s="227">
        <f>ROUND(I137*H137,2)</f>
        <v>0</v>
      </c>
      <c r="BL137" s="17" t="s">
        <v>211</v>
      </c>
      <c r="BM137" s="226" t="s">
        <v>1597</v>
      </c>
    </row>
    <row r="138" s="2" customFormat="1" ht="16.5" customHeight="1">
      <c r="A138" s="39"/>
      <c r="B138" s="40"/>
      <c r="C138" s="228" t="s">
        <v>417</v>
      </c>
      <c r="D138" s="228" t="s">
        <v>266</v>
      </c>
      <c r="E138" s="229" t="s">
        <v>1598</v>
      </c>
      <c r="F138" s="230" t="s">
        <v>1599</v>
      </c>
      <c r="G138" s="231" t="s">
        <v>220</v>
      </c>
      <c r="H138" s="232">
        <v>1</v>
      </c>
      <c r="I138" s="233"/>
      <c r="J138" s="234">
        <f>ROUND(I138*H138,2)</f>
        <v>0</v>
      </c>
      <c r="K138" s="230" t="s">
        <v>199</v>
      </c>
      <c r="L138" s="235"/>
      <c r="M138" s="236" t="s">
        <v>44</v>
      </c>
      <c r="N138" s="237" t="s">
        <v>53</v>
      </c>
      <c r="O138" s="85"/>
      <c r="P138" s="224">
        <f>O138*H138</f>
        <v>0</v>
      </c>
      <c r="Q138" s="224">
        <v>0</v>
      </c>
      <c r="R138" s="224">
        <f>Q138*H138</f>
        <v>0</v>
      </c>
      <c r="S138" s="224">
        <v>0</v>
      </c>
      <c r="T138" s="225">
        <f>S138*H138</f>
        <v>0</v>
      </c>
      <c r="U138" s="39"/>
      <c r="V138" s="39"/>
      <c r="W138" s="39"/>
      <c r="X138" s="39"/>
      <c r="Y138" s="39"/>
      <c r="Z138" s="39"/>
      <c r="AA138" s="39"/>
      <c r="AB138" s="39"/>
      <c r="AC138" s="39"/>
      <c r="AD138" s="39"/>
      <c r="AE138" s="39"/>
      <c r="AR138" s="226" t="s">
        <v>269</v>
      </c>
      <c r="AT138" s="226" t="s">
        <v>266</v>
      </c>
      <c r="AU138" s="226" t="s">
        <v>89</v>
      </c>
      <c r="AY138" s="17" t="s">
        <v>192</v>
      </c>
      <c r="BE138" s="227">
        <f>IF(N138="základní",J138,0)</f>
        <v>0</v>
      </c>
      <c r="BF138" s="227">
        <f>IF(N138="snížená",J138,0)</f>
        <v>0</v>
      </c>
      <c r="BG138" s="227">
        <f>IF(N138="zákl. přenesená",J138,0)</f>
        <v>0</v>
      </c>
      <c r="BH138" s="227">
        <f>IF(N138="sníž. přenesená",J138,0)</f>
        <v>0</v>
      </c>
      <c r="BI138" s="227">
        <f>IF(N138="nulová",J138,0)</f>
        <v>0</v>
      </c>
      <c r="BJ138" s="17" t="s">
        <v>89</v>
      </c>
      <c r="BK138" s="227">
        <f>ROUND(I138*H138,2)</f>
        <v>0</v>
      </c>
      <c r="BL138" s="17" t="s">
        <v>270</v>
      </c>
      <c r="BM138" s="226" t="s">
        <v>1600</v>
      </c>
    </row>
    <row r="139" s="2" customFormat="1" ht="24.15" customHeight="1">
      <c r="A139" s="39"/>
      <c r="B139" s="40"/>
      <c r="C139" s="228" t="s">
        <v>421</v>
      </c>
      <c r="D139" s="228" t="s">
        <v>266</v>
      </c>
      <c r="E139" s="229" t="s">
        <v>1601</v>
      </c>
      <c r="F139" s="230" t="s">
        <v>1602</v>
      </c>
      <c r="G139" s="231" t="s">
        <v>220</v>
      </c>
      <c r="H139" s="232">
        <v>3</v>
      </c>
      <c r="I139" s="233"/>
      <c r="J139" s="234">
        <f>ROUND(I139*H139,2)</f>
        <v>0</v>
      </c>
      <c r="K139" s="230" t="s">
        <v>199</v>
      </c>
      <c r="L139" s="235"/>
      <c r="M139" s="236" t="s">
        <v>44</v>
      </c>
      <c r="N139" s="237" t="s">
        <v>53</v>
      </c>
      <c r="O139" s="85"/>
      <c r="P139" s="224">
        <f>O139*H139</f>
        <v>0</v>
      </c>
      <c r="Q139" s="224">
        <v>0</v>
      </c>
      <c r="R139" s="224">
        <f>Q139*H139</f>
        <v>0</v>
      </c>
      <c r="S139" s="224">
        <v>0</v>
      </c>
      <c r="T139" s="225">
        <f>S139*H139</f>
        <v>0</v>
      </c>
      <c r="U139" s="39"/>
      <c r="V139" s="39"/>
      <c r="W139" s="39"/>
      <c r="X139" s="39"/>
      <c r="Y139" s="39"/>
      <c r="Z139" s="39"/>
      <c r="AA139" s="39"/>
      <c r="AB139" s="39"/>
      <c r="AC139" s="39"/>
      <c r="AD139" s="39"/>
      <c r="AE139" s="39"/>
      <c r="AR139" s="226" t="s">
        <v>269</v>
      </c>
      <c r="AT139" s="226" t="s">
        <v>266</v>
      </c>
      <c r="AU139" s="226" t="s">
        <v>89</v>
      </c>
      <c r="AY139" s="17" t="s">
        <v>192</v>
      </c>
      <c r="BE139" s="227">
        <f>IF(N139="základní",J139,0)</f>
        <v>0</v>
      </c>
      <c r="BF139" s="227">
        <f>IF(N139="snížená",J139,0)</f>
        <v>0</v>
      </c>
      <c r="BG139" s="227">
        <f>IF(N139="zákl. přenesená",J139,0)</f>
        <v>0</v>
      </c>
      <c r="BH139" s="227">
        <f>IF(N139="sníž. přenesená",J139,0)</f>
        <v>0</v>
      </c>
      <c r="BI139" s="227">
        <f>IF(N139="nulová",J139,0)</f>
        <v>0</v>
      </c>
      <c r="BJ139" s="17" t="s">
        <v>89</v>
      </c>
      <c r="BK139" s="227">
        <f>ROUND(I139*H139,2)</f>
        <v>0</v>
      </c>
      <c r="BL139" s="17" t="s">
        <v>270</v>
      </c>
      <c r="BM139" s="226" t="s">
        <v>1603</v>
      </c>
    </row>
    <row r="140" s="2" customFormat="1" ht="24.15" customHeight="1">
      <c r="A140" s="39"/>
      <c r="B140" s="40"/>
      <c r="C140" s="228" t="s">
        <v>425</v>
      </c>
      <c r="D140" s="228" t="s">
        <v>266</v>
      </c>
      <c r="E140" s="229" t="s">
        <v>1604</v>
      </c>
      <c r="F140" s="230" t="s">
        <v>1605</v>
      </c>
      <c r="G140" s="231" t="s">
        <v>220</v>
      </c>
      <c r="H140" s="232">
        <v>3</v>
      </c>
      <c r="I140" s="233"/>
      <c r="J140" s="234">
        <f>ROUND(I140*H140,2)</f>
        <v>0</v>
      </c>
      <c r="K140" s="230" t="s">
        <v>199</v>
      </c>
      <c r="L140" s="235"/>
      <c r="M140" s="236" t="s">
        <v>44</v>
      </c>
      <c r="N140" s="237" t="s">
        <v>53</v>
      </c>
      <c r="O140" s="85"/>
      <c r="P140" s="224">
        <f>O140*H140</f>
        <v>0</v>
      </c>
      <c r="Q140" s="224">
        <v>0</v>
      </c>
      <c r="R140" s="224">
        <f>Q140*H140</f>
        <v>0</v>
      </c>
      <c r="S140" s="224">
        <v>0</v>
      </c>
      <c r="T140" s="225">
        <f>S140*H140</f>
        <v>0</v>
      </c>
      <c r="U140" s="39"/>
      <c r="V140" s="39"/>
      <c r="W140" s="39"/>
      <c r="X140" s="39"/>
      <c r="Y140" s="39"/>
      <c r="Z140" s="39"/>
      <c r="AA140" s="39"/>
      <c r="AB140" s="39"/>
      <c r="AC140" s="39"/>
      <c r="AD140" s="39"/>
      <c r="AE140" s="39"/>
      <c r="AR140" s="226" t="s">
        <v>269</v>
      </c>
      <c r="AT140" s="226" t="s">
        <v>266</v>
      </c>
      <c r="AU140" s="226" t="s">
        <v>89</v>
      </c>
      <c r="AY140" s="17" t="s">
        <v>192</v>
      </c>
      <c r="BE140" s="227">
        <f>IF(N140="základní",J140,0)</f>
        <v>0</v>
      </c>
      <c r="BF140" s="227">
        <f>IF(N140="snížená",J140,0)</f>
        <v>0</v>
      </c>
      <c r="BG140" s="227">
        <f>IF(N140="zákl. přenesená",J140,0)</f>
        <v>0</v>
      </c>
      <c r="BH140" s="227">
        <f>IF(N140="sníž. přenesená",J140,0)</f>
        <v>0</v>
      </c>
      <c r="BI140" s="227">
        <f>IF(N140="nulová",J140,0)</f>
        <v>0</v>
      </c>
      <c r="BJ140" s="17" t="s">
        <v>89</v>
      </c>
      <c r="BK140" s="227">
        <f>ROUND(I140*H140,2)</f>
        <v>0</v>
      </c>
      <c r="BL140" s="17" t="s">
        <v>270</v>
      </c>
      <c r="BM140" s="226" t="s">
        <v>1606</v>
      </c>
    </row>
    <row r="141" s="2" customFormat="1" ht="16.5" customHeight="1">
      <c r="A141" s="39"/>
      <c r="B141" s="40"/>
      <c r="C141" s="228" t="s">
        <v>431</v>
      </c>
      <c r="D141" s="228" t="s">
        <v>266</v>
      </c>
      <c r="E141" s="229" t="s">
        <v>1607</v>
      </c>
      <c r="F141" s="230" t="s">
        <v>1608</v>
      </c>
      <c r="G141" s="231" t="s">
        <v>220</v>
      </c>
      <c r="H141" s="232">
        <v>3</v>
      </c>
      <c r="I141" s="233"/>
      <c r="J141" s="234">
        <f>ROUND(I141*H141,2)</f>
        <v>0</v>
      </c>
      <c r="K141" s="230" t="s">
        <v>199</v>
      </c>
      <c r="L141" s="235"/>
      <c r="M141" s="236" t="s">
        <v>44</v>
      </c>
      <c r="N141" s="237" t="s">
        <v>53</v>
      </c>
      <c r="O141" s="85"/>
      <c r="P141" s="224">
        <f>O141*H141</f>
        <v>0</v>
      </c>
      <c r="Q141" s="224">
        <v>0</v>
      </c>
      <c r="R141" s="224">
        <f>Q141*H141</f>
        <v>0</v>
      </c>
      <c r="S141" s="224">
        <v>0</v>
      </c>
      <c r="T141" s="225">
        <f>S141*H141</f>
        <v>0</v>
      </c>
      <c r="U141" s="39"/>
      <c r="V141" s="39"/>
      <c r="W141" s="39"/>
      <c r="X141" s="39"/>
      <c r="Y141" s="39"/>
      <c r="Z141" s="39"/>
      <c r="AA141" s="39"/>
      <c r="AB141" s="39"/>
      <c r="AC141" s="39"/>
      <c r="AD141" s="39"/>
      <c r="AE141" s="39"/>
      <c r="AR141" s="226" t="s">
        <v>269</v>
      </c>
      <c r="AT141" s="226" t="s">
        <v>266</v>
      </c>
      <c r="AU141" s="226" t="s">
        <v>89</v>
      </c>
      <c r="AY141" s="17" t="s">
        <v>192</v>
      </c>
      <c r="BE141" s="227">
        <f>IF(N141="základní",J141,0)</f>
        <v>0</v>
      </c>
      <c r="BF141" s="227">
        <f>IF(N141="snížená",J141,0)</f>
        <v>0</v>
      </c>
      <c r="BG141" s="227">
        <f>IF(N141="zákl. přenesená",J141,0)</f>
        <v>0</v>
      </c>
      <c r="BH141" s="227">
        <f>IF(N141="sníž. přenesená",J141,0)</f>
        <v>0</v>
      </c>
      <c r="BI141" s="227">
        <f>IF(N141="nulová",J141,0)</f>
        <v>0</v>
      </c>
      <c r="BJ141" s="17" t="s">
        <v>89</v>
      </c>
      <c r="BK141" s="227">
        <f>ROUND(I141*H141,2)</f>
        <v>0</v>
      </c>
      <c r="BL141" s="17" t="s">
        <v>270</v>
      </c>
      <c r="BM141" s="226" t="s">
        <v>1609</v>
      </c>
    </row>
    <row r="142" s="2" customFormat="1" ht="16.5" customHeight="1">
      <c r="A142" s="39"/>
      <c r="B142" s="40"/>
      <c r="C142" s="215" t="s">
        <v>435</v>
      </c>
      <c r="D142" s="215" t="s">
        <v>195</v>
      </c>
      <c r="E142" s="216" t="s">
        <v>1610</v>
      </c>
      <c r="F142" s="217" t="s">
        <v>1611</v>
      </c>
      <c r="G142" s="218" t="s">
        <v>220</v>
      </c>
      <c r="H142" s="219">
        <v>3</v>
      </c>
      <c r="I142" s="220"/>
      <c r="J142" s="221">
        <f>ROUND(I142*H142,2)</f>
        <v>0</v>
      </c>
      <c r="K142" s="217" t="s">
        <v>199</v>
      </c>
      <c r="L142" s="45"/>
      <c r="M142" s="222" t="s">
        <v>44</v>
      </c>
      <c r="N142" s="223" t="s">
        <v>53</v>
      </c>
      <c r="O142" s="85"/>
      <c r="P142" s="224">
        <f>O142*H142</f>
        <v>0</v>
      </c>
      <c r="Q142" s="224">
        <v>0</v>
      </c>
      <c r="R142" s="224">
        <f>Q142*H142</f>
        <v>0</v>
      </c>
      <c r="S142" s="224">
        <v>0</v>
      </c>
      <c r="T142" s="225">
        <f>S142*H142</f>
        <v>0</v>
      </c>
      <c r="U142" s="39"/>
      <c r="V142" s="39"/>
      <c r="W142" s="39"/>
      <c r="X142" s="39"/>
      <c r="Y142" s="39"/>
      <c r="Z142" s="39"/>
      <c r="AA142" s="39"/>
      <c r="AB142" s="39"/>
      <c r="AC142" s="39"/>
      <c r="AD142" s="39"/>
      <c r="AE142" s="39"/>
      <c r="AR142" s="226" t="s">
        <v>200</v>
      </c>
      <c r="AT142" s="226" t="s">
        <v>195</v>
      </c>
      <c r="AU142" s="226" t="s">
        <v>89</v>
      </c>
      <c r="AY142" s="17" t="s">
        <v>192</v>
      </c>
      <c r="BE142" s="227">
        <f>IF(N142="základní",J142,0)</f>
        <v>0</v>
      </c>
      <c r="BF142" s="227">
        <f>IF(N142="snížená",J142,0)</f>
        <v>0</v>
      </c>
      <c r="BG142" s="227">
        <f>IF(N142="zákl. přenesená",J142,0)</f>
        <v>0</v>
      </c>
      <c r="BH142" s="227">
        <f>IF(N142="sníž. přenesená",J142,0)</f>
        <v>0</v>
      </c>
      <c r="BI142" s="227">
        <f>IF(N142="nulová",J142,0)</f>
        <v>0</v>
      </c>
      <c r="BJ142" s="17" t="s">
        <v>89</v>
      </c>
      <c r="BK142" s="227">
        <f>ROUND(I142*H142,2)</f>
        <v>0</v>
      </c>
      <c r="BL142" s="17" t="s">
        <v>200</v>
      </c>
      <c r="BM142" s="226" t="s">
        <v>1612</v>
      </c>
    </row>
    <row r="143" s="2" customFormat="1" ht="21.75" customHeight="1">
      <c r="A143" s="39"/>
      <c r="B143" s="40"/>
      <c r="C143" s="228" t="s">
        <v>441</v>
      </c>
      <c r="D143" s="228" t="s">
        <v>266</v>
      </c>
      <c r="E143" s="229" t="s">
        <v>1613</v>
      </c>
      <c r="F143" s="230" t="s">
        <v>1614</v>
      </c>
      <c r="G143" s="231" t="s">
        <v>220</v>
      </c>
      <c r="H143" s="232">
        <v>3</v>
      </c>
      <c r="I143" s="233"/>
      <c r="J143" s="234">
        <f>ROUND(I143*H143,2)</f>
        <v>0</v>
      </c>
      <c r="K143" s="230" t="s">
        <v>199</v>
      </c>
      <c r="L143" s="235"/>
      <c r="M143" s="236" t="s">
        <v>44</v>
      </c>
      <c r="N143" s="237" t="s">
        <v>53</v>
      </c>
      <c r="O143" s="85"/>
      <c r="P143" s="224">
        <f>O143*H143</f>
        <v>0</v>
      </c>
      <c r="Q143" s="224">
        <v>0</v>
      </c>
      <c r="R143" s="224">
        <f>Q143*H143</f>
        <v>0</v>
      </c>
      <c r="S143" s="224">
        <v>0</v>
      </c>
      <c r="T143" s="225">
        <f>S143*H143</f>
        <v>0</v>
      </c>
      <c r="U143" s="39"/>
      <c r="V143" s="39"/>
      <c r="W143" s="39"/>
      <c r="X143" s="39"/>
      <c r="Y143" s="39"/>
      <c r="Z143" s="39"/>
      <c r="AA143" s="39"/>
      <c r="AB143" s="39"/>
      <c r="AC143" s="39"/>
      <c r="AD143" s="39"/>
      <c r="AE143" s="39"/>
      <c r="AR143" s="226" t="s">
        <v>269</v>
      </c>
      <c r="AT143" s="226" t="s">
        <v>266</v>
      </c>
      <c r="AU143" s="226" t="s">
        <v>89</v>
      </c>
      <c r="AY143" s="17" t="s">
        <v>192</v>
      </c>
      <c r="BE143" s="227">
        <f>IF(N143="základní",J143,0)</f>
        <v>0</v>
      </c>
      <c r="BF143" s="227">
        <f>IF(N143="snížená",J143,0)</f>
        <v>0</v>
      </c>
      <c r="BG143" s="227">
        <f>IF(N143="zákl. přenesená",J143,0)</f>
        <v>0</v>
      </c>
      <c r="BH143" s="227">
        <f>IF(N143="sníž. přenesená",J143,0)</f>
        <v>0</v>
      </c>
      <c r="BI143" s="227">
        <f>IF(N143="nulová",J143,0)</f>
        <v>0</v>
      </c>
      <c r="BJ143" s="17" t="s">
        <v>89</v>
      </c>
      <c r="BK143" s="227">
        <f>ROUND(I143*H143,2)</f>
        <v>0</v>
      </c>
      <c r="BL143" s="17" t="s">
        <v>270</v>
      </c>
      <c r="BM143" s="226" t="s">
        <v>1615</v>
      </c>
    </row>
    <row r="144" s="2" customFormat="1" ht="16.5" customHeight="1">
      <c r="A144" s="39"/>
      <c r="B144" s="40"/>
      <c r="C144" s="228" t="s">
        <v>445</v>
      </c>
      <c r="D144" s="228" t="s">
        <v>266</v>
      </c>
      <c r="E144" s="229" t="s">
        <v>1616</v>
      </c>
      <c r="F144" s="230" t="s">
        <v>1617</v>
      </c>
      <c r="G144" s="231" t="s">
        <v>220</v>
      </c>
      <c r="H144" s="232">
        <v>10</v>
      </c>
      <c r="I144" s="233"/>
      <c r="J144" s="234">
        <f>ROUND(I144*H144,2)</f>
        <v>0</v>
      </c>
      <c r="K144" s="230" t="s">
        <v>199</v>
      </c>
      <c r="L144" s="235"/>
      <c r="M144" s="236" t="s">
        <v>44</v>
      </c>
      <c r="N144" s="237" t="s">
        <v>53</v>
      </c>
      <c r="O144" s="85"/>
      <c r="P144" s="224">
        <f>O144*H144</f>
        <v>0</v>
      </c>
      <c r="Q144" s="224">
        <v>0</v>
      </c>
      <c r="R144" s="224">
        <f>Q144*H144</f>
        <v>0</v>
      </c>
      <c r="S144" s="224">
        <v>0</v>
      </c>
      <c r="T144" s="225">
        <f>S144*H144</f>
        <v>0</v>
      </c>
      <c r="U144" s="39"/>
      <c r="V144" s="39"/>
      <c r="W144" s="39"/>
      <c r="X144" s="39"/>
      <c r="Y144" s="39"/>
      <c r="Z144" s="39"/>
      <c r="AA144" s="39"/>
      <c r="AB144" s="39"/>
      <c r="AC144" s="39"/>
      <c r="AD144" s="39"/>
      <c r="AE144" s="39"/>
      <c r="AR144" s="226" t="s">
        <v>269</v>
      </c>
      <c r="AT144" s="226" t="s">
        <v>266</v>
      </c>
      <c r="AU144" s="226" t="s">
        <v>89</v>
      </c>
      <c r="AY144" s="17" t="s">
        <v>192</v>
      </c>
      <c r="BE144" s="227">
        <f>IF(N144="základní",J144,0)</f>
        <v>0</v>
      </c>
      <c r="BF144" s="227">
        <f>IF(N144="snížená",J144,0)</f>
        <v>0</v>
      </c>
      <c r="BG144" s="227">
        <f>IF(N144="zákl. přenesená",J144,0)</f>
        <v>0</v>
      </c>
      <c r="BH144" s="227">
        <f>IF(N144="sníž. přenesená",J144,0)</f>
        <v>0</v>
      </c>
      <c r="BI144" s="227">
        <f>IF(N144="nulová",J144,0)</f>
        <v>0</v>
      </c>
      <c r="BJ144" s="17" t="s">
        <v>89</v>
      </c>
      <c r="BK144" s="227">
        <f>ROUND(I144*H144,2)</f>
        <v>0</v>
      </c>
      <c r="BL144" s="17" t="s">
        <v>270</v>
      </c>
      <c r="BM144" s="226" t="s">
        <v>1618</v>
      </c>
    </row>
    <row r="145" s="2" customFormat="1" ht="16.5" customHeight="1">
      <c r="A145" s="39"/>
      <c r="B145" s="40"/>
      <c r="C145" s="215" t="s">
        <v>449</v>
      </c>
      <c r="D145" s="215" t="s">
        <v>195</v>
      </c>
      <c r="E145" s="216" t="s">
        <v>1619</v>
      </c>
      <c r="F145" s="217" t="s">
        <v>1620</v>
      </c>
      <c r="G145" s="218" t="s">
        <v>198</v>
      </c>
      <c r="H145" s="219">
        <v>60</v>
      </c>
      <c r="I145" s="220"/>
      <c r="J145" s="221">
        <f>ROUND(I145*H145,2)</f>
        <v>0</v>
      </c>
      <c r="K145" s="217" t="s">
        <v>199</v>
      </c>
      <c r="L145" s="45"/>
      <c r="M145" s="222" t="s">
        <v>44</v>
      </c>
      <c r="N145" s="223" t="s">
        <v>53</v>
      </c>
      <c r="O145" s="85"/>
      <c r="P145" s="224">
        <f>O145*H145</f>
        <v>0</v>
      </c>
      <c r="Q145" s="224">
        <v>0</v>
      </c>
      <c r="R145" s="224">
        <f>Q145*H145</f>
        <v>0</v>
      </c>
      <c r="S145" s="224">
        <v>0</v>
      </c>
      <c r="T145" s="225">
        <f>S145*H145</f>
        <v>0</v>
      </c>
      <c r="U145" s="39"/>
      <c r="V145" s="39"/>
      <c r="W145" s="39"/>
      <c r="X145" s="39"/>
      <c r="Y145" s="39"/>
      <c r="Z145" s="39"/>
      <c r="AA145" s="39"/>
      <c r="AB145" s="39"/>
      <c r="AC145" s="39"/>
      <c r="AD145" s="39"/>
      <c r="AE145" s="39"/>
      <c r="AR145" s="226" t="s">
        <v>211</v>
      </c>
      <c r="AT145" s="226" t="s">
        <v>195</v>
      </c>
      <c r="AU145" s="226" t="s">
        <v>89</v>
      </c>
      <c r="AY145" s="17" t="s">
        <v>192</v>
      </c>
      <c r="BE145" s="227">
        <f>IF(N145="základní",J145,0)</f>
        <v>0</v>
      </c>
      <c r="BF145" s="227">
        <f>IF(N145="snížená",J145,0)</f>
        <v>0</v>
      </c>
      <c r="BG145" s="227">
        <f>IF(N145="zákl. přenesená",J145,0)</f>
        <v>0</v>
      </c>
      <c r="BH145" s="227">
        <f>IF(N145="sníž. přenesená",J145,0)</f>
        <v>0</v>
      </c>
      <c r="BI145" s="227">
        <f>IF(N145="nulová",J145,0)</f>
        <v>0</v>
      </c>
      <c r="BJ145" s="17" t="s">
        <v>89</v>
      </c>
      <c r="BK145" s="227">
        <f>ROUND(I145*H145,2)</f>
        <v>0</v>
      </c>
      <c r="BL145" s="17" t="s">
        <v>211</v>
      </c>
      <c r="BM145" s="226" t="s">
        <v>1621</v>
      </c>
    </row>
    <row r="146" s="2" customFormat="1" ht="16.5" customHeight="1">
      <c r="A146" s="39"/>
      <c r="B146" s="40"/>
      <c r="C146" s="228" t="s">
        <v>453</v>
      </c>
      <c r="D146" s="228" t="s">
        <v>266</v>
      </c>
      <c r="E146" s="229" t="s">
        <v>1622</v>
      </c>
      <c r="F146" s="230" t="s">
        <v>1623</v>
      </c>
      <c r="G146" s="231" t="s">
        <v>220</v>
      </c>
      <c r="H146" s="232">
        <v>1</v>
      </c>
      <c r="I146" s="233"/>
      <c r="J146" s="234">
        <f>ROUND(I146*H146,2)</f>
        <v>0</v>
      </c>
      <c r="K146" s="230" t="s">
        <v>199</v>
      </c>
      <c r="L146" s="235"/>
      <c r="M146" s="236" t="s">
        <v>44</v>
      </c>
      <c r="N146" s="237" t="s">
        <v>53</v>
      </c>
      <c r="O146" s="85"/>
      <c r="P146" s="224">
        <f>O146*H146</f>
        <v>0</v>
      </c>
      <c r="Q146" s="224">
        <v>0</v>
      </c>
      <c r="R146" s="224">
        <f>Q146*H146</f>
        <v>0</v>
      </c>
      <c r="S146" s="224">
        <v>0</v>
      </c>
      <c r="T146" s="225">
        <f>S146*H146</f>
        <v>0</v>
      </c>
      <c r="U146" s="39"/>
      <c r="V146" s="39"/>
      <c r="W146" s="39"/>
      <c r="X146" s="39"/>
      <c r="Y146" s="39"/>
      <c r="Z146" s="39"/>
      <c r="AA146" s="39"/>
      <c r="AB146" s="39"/>
      <c r="AC146" s="39"/>
      <c r="AD146" s="39"/>
      <c r="AE146" s="39"/>
      <c r="AR146" s="226" t="s">
        <v>275</v>
      </c>
      <c r="AT146" s="226" t="s">
        <v>266</v>
      </c>
      <c r="AU146" s="226" t="s">
        <v>89</v>
      </c>
      <c r="AY146" s="17" t="s">
        <v>192</v>
      </c>
      <c r="BE146" s="227">
        <f>IF(N146="základní",J146,0)</f>
        <v>0</v>
      </c>
      <c r="BF146" s="227">
        <f>IF(N146="snížená",J146,0)</f>
        <v>0</v>
      </c>
      <c r="BG146" s="227">
        <f>IF(N146="zákl. přenesená",J146,0)</f>
        <v>0</v>
      </c>
      <c r="BH146" s="227">
        <f>IF(N146="sníž. přenesená",J146,0)</f>
        <v>0</v>
      </c>
      <c r="BI146" s="227">
        <f>IF(N146="nulová",J146,0)</f>
        <v>0</v>
      </c>
      <c r="BJ146" s="17" t="s">
        <v>89</v>
      </c>
      <c r="BK146" s="227">
        <f>ROUND(I146*H146,2)</f>
        <v>0</v>
      </c>
      <c r="BL146" s="17" t="s">
        <v>275</v>
      </c>
      <c r="BM146" s="226" t="s">
        <v>1624</v>
      </c>
    </row>
    <row r="147" s="2" customFormat="1" ht="16.5" customHeight="1">
      <c r="A147" s="39"/>
      <c r="B147" s="40"/>
      <c r="C147" s="228" t="s">
        <v>457</v>
      </c>
      <c r="D147" s="228" t="s">
        <v>266</v>
      </c>
      <c r="E147" s="229" t="s">
        <v>1408</v>
      </c>
      <c r="F147" s="230" t="s">
        <v>1409</v>
      </c>
      <c r="G147" s="231" t="s">
        <v>220</v>
      </c>
      <c r="H147" s="232">
        <v>1</v>
      </c>
      <c r="I147" s="233"/>
      <c r="J147" s="234">
        <f>ROUND(I147*H147,2)</f>
        <v>0</v>
      </c>
      <c r="K147" s="230" t="s">
        <v>199</v>
      </c>
      <c r="L147" s="235"/>
      <c r="M147" s="236" t="s">
        <v>44</v>
      </c>
      <c r="N147" s="237" t="s">
        <v>53</v>
      </c>
      <c r="O147" s="85"/>
      <c r="P147" s="224">
        <f>O147*H147</f>
        <v>0</v>
      </c>
      <c r="Q147" s="224">
        <v>0</v>
      </c>
      <c r="R147" s="224">
        <f>Q147*H147</f>
        <v>0</v>
      </c>
      <c r="S147" s="224">
        <v>0</v>
      </c>
      <c r="T147" s="225">
        <f>S147*H147</f>
        <v>0</v>
      </c>
      <c r="U147" s="39"/>
      <c r="V147" s="39"/>
      <c r="W147" s="39"/>
      <c r="X147" s="39"/>
      <c r="Y147" s="39"/>
      <c r="Z147" s="39"/>
      <c r="AA147" s="39"/>
      <c r="AB147" s="39"/>
      <c r="AC147" s="39"/>
      <c r="AD147" s="39"/>
      <c r="AE147" s="39"/>
      <c r="AR147" s="226" t="s">
        <v>269</v>
      </c>
      <c r="AT147" s="226" t="s">
        <v>266</v>
      </c>
      <c r="AU147" s="226" t="s">
        <v>89</v>
      </c>
      <c r="AY147" s="17" t="s">
        <v>192</v>
      </c>
      <c r="BE147" s="227">
        <f>IF(N147="základní",J147,0)</f>
        <v>0</v>
      </c>
      <c r="BF147" s="227">
        <f>IF(N147="snížená",J147,0)</f>
        <v>0</v>
      </c>
      <c r="BG147" s="227">
        <f>IF(N147="zákl. přenesená",J147,0)</f>
        <v>0</v>
      </c>
      <c r="BH147" s="227">
        <f>IF(N147="sníž. přenesená",J147,0)</f>
        <v>0</v>
      </c>
      <c r="BI147" s="227">
        <f>IF(N147="nulová",J147,0)</f>
        <v>0</v>
      </c>
      <c r="BJ147" s="17" t="s">
        <v>89</v>
      </c>
      <c r="BK147" s="227">
        <f>ROUND(I147*H147,2)</f>
        <v>0</v>
      </c>
      <c r="BL147" s="17" t="s">
        <v>270</v>
      </c>
      <c r="BM147" s="226" t="s">
        <v>1625</v>
      </c>
    </row>
    <row r="148" s="2" customFormat="1" ht="33" customHeight="1">
      <c r="A148" s="39"/>
      <c r="B148" s="40"/>
      <c r="C148" s="228" t="s">
        <v>270</v>
      </c>
      <c r="D148" s="228" t="s">
        <v>266</v>
      </c>
      <c r="E148" s="229" t="s">
        <v>1626</v>
      </c>
      <c r="F148" s="230" t="s">
        <v>1627</v>
      </c>
      <c r="G148" s="231" t="s">
        <v>220</v>
      </c>
      <c r="H148" s="232">
        <v>1</v>
      </c>
      <c r="I148" s="233"/>
      <c r="J148" s="234">
        <f>ROUND(I148*H148,2)</f>
        <v>0</v>
      </c>
      <c r="K148" s="230" t="s">
        <v>199</v>
      </c>
      <c r="L148" s="235"/>
      <c r="M148" s="236" t="s">
        <v>44</v>
      </c>
      <c r="N148" s="237" t="s">
        <v>53</v>
      </c>
      <c r="O148" s="85"/>
      <c r="P148" s="224">
        <f>O148*H148</f>
        <v>0</v>
      </c>
      <c r="Q148" s="224">
        <v>0</v>
      </c>
      <c r="R148" s="224">
        <f>Q148*H148</f>
        <v>0</v>
      </c>
      <c r="S148" s="224">
        <v>0</v>
      </c>
      <c r="T148" s="225">
        <f>S148*H148</f>
        <v>0</v>
      </c>
      <c r="U148" s="39"/>
      <c r="V148" s="39"/>
      <c r="W148" s="39"/>
      <c r="X148" s="39"/>
      <c r="Y148" s="39"/>
      <c r="Z148" s="39"/>
      <c r="AA148" s="39"/>
      <c r="AB148" s="39"/>
      <c r="AC148" s="39"/>
      <c r="AD148" s="39"/>
      <c r="AE148" s="39"/>
      <c r="AR148" s="226" t="s">
        <v>269</v>
      </c>
      <c r="AT148" s="226" t="s">
        <v>266</v>
      </c>
      <c r="AU148" s="226" t="s">
        <v>89</v>
      </c>
      <c r="AY148" s="17" t="s">
        <v>192</v>
      </c>
      <c r="BE148" s="227">
        <f>IF(N148="základní",J148,0)</f>
        <v>0</v>
      </c>
      <c r="BF148" s="227">
        <f>IF(N148="snížená",J148,0)</f>
        <v>0</v>
      </c>
      <c r="BG148" s="227">
        <f>IF(N148="zákl. přenesená",J148,0)</f>
        <v>0</v>
      </c>
      <c r="BH148" s="227">
        <f>IF(N148="sníž. přenesená",J148,0)</f>
        <v>0</v>
      </c>
      <c r="BI148" s="227">
        <f>IF(N148="nulová",J148,0)</f>
        <v>0</v>
      </c>
      <c r="BJ148" s="17" t="s">
        <v>89</v>
      </c>
      <c r="BK148" s="227">
        <f>ROUND(I148*H148,2)</f>
        <v>0</v>
      </c>
      <c r="BL148" s="17" t="s">
        <v>270</v>
      </c>
      <c r="BM148" s="226" t="s">
        <v>1628</v>
      </c>
    </row>
    <row r="149" s="2" customFormat="1" ht="16.5" customHeight="1">
      <c r="A149" s="39"/>
      <c r="B149" s="40"/>
      <c r="C149" s="228" t="s">
        <v>466</v>
      </c>
      <c r="D149" s="228" t="s">
        <v>266</v>
      </c>
      <c r="E149" s="229" t="s">
        <v>1414</v>
      </c>
      <c r="F149" s="230" t="s">
        <v>1415</v>
      </c>
      <c r="G149" s="231" t="s">
        <v>220</v>
      </c>
      <c r="H149" s="232">
        <v>2</v>
      </c>
      <c r="I149" s="233"/>
      <c r="J149" s="234">
        <f>ROUND(I149*H149,2)</f>
        <v>0</v>
      </c>
      <c r="K149" s="230" t="s">
        <v>199</v>
      </c>
      <c r="L149" s="235"/>
      <c r="M149" s="236" t="s">
        <v>44</v>
      </c>
      <c r="N149" s="237" t="s">
        <v>53</v>
      </c>
      <c r="O149" s="85"/>
      <c r="P149" s="224">
        <f>O149*H149</f>
        <v>0</v>
      </c>
      <c r="Q149" s="224">
        <v>0</v>
      </c>
      <c r="R149" s="224">
        <f>Q149*H149</f>
        <v>0</v>
      </c>
      <c r="S149" s="224">
        <v>0</v>
      </c>
      <c r="T149" s="225">
        <f>S149*H149</f>
        <v>0</v>
      </c>
      <c r="U149" s="39"/>
      <c r="V149" s="39"/>
      <c r="W149" s="39"/>
      <c r="X149" s="39"/>
      <c r="Y149" s="39"/>
      <c r="Z149" s="39"/>
      <c r="AA149" s="39"/>
      <c r="AB149" s="39"/>
      <c r="AC149" s="39"/>
      <c r="AD149" s="39"/>
      <c r="AE149" s="39"/>
      <c r="AR149" s="226" t="s">
        <v>269</v>
      </c>
      <c r="AT149" s="226" t="s">
        <v>266</v>
      </c>
      <c r="AU149" s="226" t="s">
        <v>89</v>
      </c>
      <c r="AY149" s="17" t="s">
        <v>192</v>
      </c>
      <c r="BE149" s="227">
        <f>IF(N149="základní",J149,0)</f>
        <v>0</v>
      </c>
      <c r="BF149" s="227">
        <f>IF(N149="snížená",J149,0)</f>
        <v>0</v>
      </c>
      <c r="BG149" s="227">
        <f>IF(N149="zákl. přenesená",J149,0)</f>
        <v>0</v>
      </c>
      <c r="BH149" s="227">
        <f>IF(N149="sníž. přenesená",J149,0)</f>
        <v>0</v>
      </c>
      <c r="BI149" s="227">
        <f>IF(N149="nulová",J149,0)</f>
        <v>0</v>
      </c>
      <c r="BJ149" s="17" t="s">
        <v>89</v>
      </c>
      <c r="BK149" s="227">
        <f>ROUND(I149*H149,2)</f>
        <v>0</v>
      </c>
      <c r="BL149" s="17" t="s">
        <v>270</v>
      </c>
      <c r="BM149" s="226" t="s">
        <v>1629</v>
      </c>
    </row>
    <row r="150" s="2" customFormat="1" ht="16.5" customHeight="1">
      <c r="A150" s="39"/>
      <c r="B150" s="40"/>
      <c r="C150" s="228" t="s">
        <v>470</v>
      </c>
      <c r="D150" s="228" t="s">
        <v>266</v>
      </c>
      <c r="E150" s="229" t="s">
        <v>1630</v>
      </c>
      <c r="F150" s="230" t="s">
        <v>1631</v>
      </c>
      <c r="G150" s="231" t="s">
        <v>198</v>
      </c>
      <c r="H150" s="232">
        <v>20</v>
      </c>
      <c r="I150" s="233"/>
      <c r="J150" s="234">
        <f>ROUND(I150*H150,2)</f>
        <v>0</v>
      </c>
      <c r="K150" s="230" t="s">
        <v>199</v>
      </c>
      <c r="L150" s="235"/>
      <c r="M150" s="236" t="s">
        <v>44</v>
      </c>
      <c r="N150" s="237" t="s">
        <v>53</v>
      </c>
      <c r="O150" s="85"/>
      <c r="P150" s="224">
        <f>O150*H150</f>
        <v>0</v>
      </c>
      <c r="Q150" s="224">
        <v>0</v>
      </c>
      <c r="R150" s="224">
        <f>Q150*H150</f>
        <v>0</v>
      </c>
      <c r="S150" s="224">
        <v>0</v>
      </c>
      <c r="T150" s="225">
        <f>S150*H150</f>
        <v>0</v>
      </c>
      <c r="U150" s="39"/>
      <c r="V150" s="39"/>
      <c r="W150" s="39"/>
      <c r="X150" s="39"/>
      <c r="Y150" s="39"/>
      <c r="Z150" s="39"/>
      <c r="AA150" s="39"/>
      <c r="AB150" s="39"/>
      <c r="AC150" s="39"/>
      <c r="AD150" s="39"/>
      <c r="AE150" s="39"/>
      <c r="AR150" s="226" t="s">
        <v>269</v>
      </c>
      <c r="AT150" s="226" t="s">
        <v>266</v>
      </c>
      <c r="AU150" s="226" t="s">
        <v>89</v>
      </c>
      <c r="AY150" s="17" t="s">
        <v>192</v>
      </c>
      <c r="BE150" s="227">
        <f>IF(N150="základní",J150,0)</f>
        <v>0</v>
      </c>
      <c r="BF150" s="227">
        <f>IF(N150="snížená",J150,0)</f>
        <v>0</v>
      </c>
      <c r="BG150" s="227">
        <f>IF(N150="zákl. přenesená",J150,0)</f>
        <v>0</v>
      </c>
      <c r="BH150" s="227">
        <f>IF(N150="sníž. přenesená",J150,0)</f>
        <v>0</v>
      </c>
      <c r="BI150" s="227">
        <f>IF(N150="nulová",J150,0)</f>
        <v>0</v>
      </c>
      <c r="BJ150" s="17" t="s">
        <v>89</v>
      </c>
      <c r="BK150" s="227">
        <f>ROUND(I150*H150,2)</f>
        <v>0</v>
      </c>
      <c r="BL150" s="17" t="s">
        <v>270</v>
      </c>
      <c r="BM150" s="226" t="s">
        <v>1632</v>
      </c>
    </row>
    <row r="151" s="2" customFormat="1" ht="16.5" customHeight="1">
      <c r="A151" s="39"/>
      <c r="B151" s="40"/>
      <c r="C151" s="228" t="s">
        <v>474</v>
      </c>
      <c r="D151" s="228" t="s">
        <v>266</v>
      </c>
      <c r="E151" s="229" t="s">
        <v>1433</v>
      </c>
      <c r="F151" s="230" t="s">
        <v>1434</v>
      </c>
      <c r="G151" s="231" t="s">
        <v>220</v>
      </c>
      <c r="H151" s="232">
        <v>1</v>
      </c>
      <c r="I151" s="233"/>
      <c r="J151" s="234">
        <f>ROUND(I151*H151,2)</f>
        <v>0</v>
      </c>
      <c r="K151" s="230" t="s">
        <v>199</v>
      </c>
      <c r="L151" s="235"/>
      <c r="M151" s="236" t="s">
        <v>44</v>
      </c>
      <c r="N151" s="237" t="s">
        <v>53</v>
      </c>
      <c r="O151" s="85"/>
      <c r="P151" s="224">
        <f>O151*H151</f>
        <v>0</v>
      </c>
      <c r="Q151" s="224">
        <v>0</v>
      </c>
      <c r="R151" s="224">
        <f>Q151*H151</f>
        <v>0</v>
      </c>
      <c r="S151" s="224">
        <v>0</v>
      </c>
      <c r="T151" s="225">
        <f>S151*H151</f>
        <v>0</v>
      </c>
      <c r="U151" s="39"/>
      <c r="V151" s="39"/>
      <c r="W151" s="39"/>
      <c r="X151" s="39"/>
      <c r="Y151" s="39"/>
      <c r="Z151" s="39"/>
      <c r="AA151" s="39"/>
      <c r="AB151" s="39"/>
      <c r="AC151" s="39"/>
      <c r="AD151" s="39"/>
      <c r="AE151" s="39"/>
      <c r="AR151" s="226" t="s">
        <v>269</v>
      </c>
      <c r="AT151" s="226" t="s">
        <v>266</v>
      </c>
      <c r="AU151" s="226" t="s">
        <v>89</v>
      </c>
      <c r="AY151" s="17" t="s">
        <v>192</v>
      </c>
      <c r="BE151" s="227">
        <f>IF(N151="základní",J151,0)</f>
        <v>0</v>
      </c>
      <c r="BF151" s="227">
        <f>IF(N151="snížená",J151,0)</f>
        <v>0</v>
      </c>
      <c r="BG151" s="227">
        <f>IF(N151="zákl. přenesená",J151,0)</f>
        <v>0</v>
      </c>
      <c r="BH151" s="227">
        <f>IF(N151="sníž. přenesená",J151,0)</f>
        <v>0</v>
      </c>
      <c r="BI151" s="227">
        <f>IF(N151="nulová",J151,0)</f>
        <v>0</v>
      </c>
      <c r="BJ151" s="17" t="s">
        <v>89</v>
      </c>
      <c r="BK151" s="227">
        <f>ROUND(I151*H151,2)</f>
        <v>0</v>
      </c>
      <c r="BL151" s="17" t="s">
        <v>270</v>
      </c>
      <c r="BM151" s="226" t="s">
        <v>1633</v>
      </c>
    </row>
    <row r="152" s="2" customFormat="1" ht="24.15" customHeight="1">
      <c r="A152" s="39"/>
      <c r="B152" s="40"/>
      <c r="C152" s="228" t="s">
        <v>480</v>
      </c>
      <c r="D152" s="228" t="s">
        <v>266</v>
      </c>
      <c r="E152" s="229" t="s">
        <v>1427</v>
      </c>
      <c r="F152" s="230" t="s">
        <v>1428</v>
      </c>
      <c r="G152" s="231" t="s">
        <v>220</v>
      </c>
      <c r="H152" s="232">
        <v>1</v>
      </c>
      <c r="I152" s="233"/>
      <c r="J152" s="234">
        <f>ROUND(I152*H152,2)</f>
        <v>0</v>
      </c>
      <c r="K152" s="230" t="s">
        <v>199</v>
      </c>
      <c r="L152" s="235"/>
      <c r="M152" s="236" t="s">
        <v>44</v>
      </c>
      <c r="N152" s="237" t="s">
        <v>53</v>
      </c>
      <c r="O152" s="85"/>
      <c r="P152" s="224">
        <f>O152*H152</f>
        <v>0</v>
      </c>
      <c r="Q152" s="224">
        <v>0</v>
      </c>
      <c r="R152" s="224">
        <f>Q152*H152</f>
        <v>0</v>
      </c>
      <c r="S152" s="224">
        <v>0</v>
      </c>
      <c r="T152" s="225">
        <f>S152*H152</f>
        <v>0</v>
      </c>
      <c r="U152" s="39"/>
      <c r="V152" s="39"/>
      <c r="W152" s="39"/>
      <c r="X152" s="39"/>
      <c r="Y152" s="39"/>
      <c r="Z152" s="39"/>
      <c r="AA152" s="39"/>
      <c r="AB152" s="39"/>
      <c r="AC152" s="39"/>
      <c r="AD152" s="39"/>
      <c r="AE152" s="39"/>
      <c r="AR152" s="226" t="s">
        <v>269</v>
      </c>
      <c r="AT152" s="226" t="s">
        <v>266</v>
      </c>
      <c r="AU152" s="226" t="s">
        <v>89</v>
      </c>
      <c r="AY152" s="17" t="s">
        <v>192</v>
      </c>
      <c r="BE152" s="227">
        <f>IF(N152="základní",J152,0)</f>
        <v>0</v>
      </c>
      <c r="BF152" s="227">
        <f>IF(N152="snížená",J152,0)</f>
        <v>0</v>
      </c>
      <c r="BG152" s="227">
        <f>IF(N152="zákl. přenesená",J152,0)</f>
        <v>0</v>
      </c>
      <c r="BH152" s="227">
        <f>IF(N152="sníž. přenesená",J152,0)</f>
        <v>0</v>
      </c>
      <c r="BI152" s="227">
        <f>IF(N152="nulová",J152,0)</f>
        <v>0</v>
      </c>
      <c r="BJ152" s="17" t="s">
        <v>89</v>
      </c>
      <c r="BK152" s="227">
        <f>ROUND(I152*H152,2)</f>
        <v>0</v>
      </c>
      <c r="BL152" s="17" t="s">
        <v>270</v>
      </c>
      <c r="BM152" s="226" t="s">
        <v>1634</v>
      </c>
    </row>
    <row r="153" s="2" customFormat="1" ht="16.5" customHeight="1">
      <c r="A153" s="39"/>
      <c r="B153" s="40"/>
      <c r="C153" s="228" t="s">
        <v>484</v>
      </c>
      <c r="D153" s="228" t="s">
        <v>266</v>
      </c>
      <c r="E153" s="229" t="s">
        <v>1424</v>
      </c>
      <c r="F153" s="230" t="s">
        <v>1425</v>
      </c>
      <c r="G153" s="231" t="s">
        <v>220</v>
      </c>
      <c r="H153" s="232">
        <v>1</v>
      </c>
      <c r="I153" s="233"/>
      <c r="J153" s="234">
        <f>ROUND(I153*H153,2)</f>
        <v>0</v>
      </c>
      <c r="K153" s="230" t="s">
        <v>199</v>
      </c>
      <c r="L153" s="235"/>
      <c r="M153" s="236" t="s">
        <v>44</v>
      </c>
      <c r="N153" s="237" t="s">
        <v>53</v>
      </c>
      <c r="O153" s="85"/>
      <c r="P153" s="224">
        <f>O153*H153</f>
        <v>0</v>
      </c>
      <c r="Q153" s="224">
        <v>0</v>
      </c>
      <c r="R153" s="224">
        <f>Q153*H153</f>
        <v>0</v>
      </c>
      <c r="S153" s="224">
        <v>0</v>
      </c>
      <c r="T153" s="225">
        <f>S153*H153</f>
        <v>0</v>
      </c>
      <c r="U153" s="39"/>
      <c r="V153" s="39"/>
      <c r="W153" s="39"/>
      <c r="X153" s="39"/>
      <c r="Y153" s="39"/>
      <c r="Z153" s="39"/>
      <c r="AA153" s="39"/>
      <c r="AB153" s="39"/>
      <c r="AC153" s="39"/>
      <c r="AD153" s="39"/>
      <c r="AE153" s="39"/>
      <c r="AR153" s="226" t="s">
        <v>275</v>
      </c>
      <c r="AT153" s="226" t="s">
        <v>266</v>
      </c>
      <c r="AU153" s="226" t="s">
        <v>89</v>
      </c>
      <c r="AY153" s="17" t="s">
        <v>192</v>
      </c>
      <c r="BE153" s="227">
        <f>IF(N153="základní",J153,0)</f>
        <v>0</v>
      </c>
      <c r="BF153" s="227">
        <f>IF(N153="snížená",J153,0)</f>
        <v>0</v>
      </c>
      <c r="BG153" s="227">
        <f>IF(N153="zákl. přenesená",J153,0)</f>
        <v>0</v>
      </c>
      <c r="BH153" s="227">
        <f>IF(N153="sníž. přenesená",J153,0)</f>
        <v>0</v>
      </c>
      <c r="BI153" s="227">
        <f>IF(N153="nulová",J153,0)</f>
        <v>0</v>
      </c>
      <c r="BJ153" s="17" t="s">
        <v>89</v>
      </c>
      <c r="BK153" s="227">
        <f>ROUND(I153*H153,2)</f>
        <v>0</v>
      </c>
      <c r="BL153" s="17" t="s">
        <v>275</v>
      </c>
      <c r="BM153" s="226" t="s">
        <v>1635</v>
      </c>
    </row>
    <row r="154" s="2" customFormat="1" ht="16.5" customHeight="1">
      <c r="A154" s="39"/>
      <c r="B154" s="40"/>
      <c r="C154" s="228" t="s">
        <v>489</v>
      </c>
      <c r="D154" s="228" t="s">
        <v>266</v>
      </c>
      <c r="E154" s="229" t="s">
        <v>1636</v>
      </c>
      <c r="F154" s="230" t="s">
        <v>1637</v>
      </c>
      <c r="G154" s="231" t="s">
        <v>220</v>
      </c>
      <c r="H154" s="232">
        <v>1</v>
      </c>
      <c r="I154" s="233"/>
      <c r="J154" s="234">
        <f>ROUND(I154*H154,2)</f>
        <v>0</v>
      </c>
      <c r="K154" s="230" t="s">
        <v>199</v>
      </c>
      <c r="L154" s="235"/>
      <c r="M154" s="236" t="s">
        <v>44</v>
      </c>
      <c r="N154" s="237" t="s">
        <v>53</v>
      </c>
      <c r="O154" s="85"/>
      <c r="P154" s="224">
        <f>O154*H154</f>
        <v>0</v>
      </c>
      <c r="Q154" s="224">
        <v>0</v>
      </c>
      <c r="R154" s="224">
        <f>Q154*H154</f>
        <v>0</v>
      </c>
      <c r="S154" s="224">
        <v>0</v>
      </c>
      <c r="T154" s="225">
        <f>S154*H154</f>
        <v>0</v>
      </c>
      <c r="U154" s="39"/>
      <c r="V154" s="39"/>
      <c r="W154" s="39"/>
      <c r="X154" s="39"/>
      <c r="Y154" s="39"/>
      <c r="Z154" s="39"/>
      <c r="AA154" s="39"/>
      <c r="AB154" s="39"/>
      <c r="AC154" s="39"/>
      <c r="AD154" s="39"/>
      <c r="AE154" s="39"/>
      <c r="AR154" s="226" t="s">
        <v>269</v>
      </c>
      <c r="AT154" s="226" t="s">
        <v>266</v>
      </c>
      <c r="AU154" s="226" t="s">
        <v>89</v>
      </c>
      <c r="AY154" s="17" t="s">
        <v>192</v>
      </c>
      <c r="BE154" s="227">
        <f>IF(N154="základní",J154,0)</f>
        <v>0</v>
      </c>
      <c r="BF154" s="227">
        <f>IF(N154="snížená",J154,0)</f>
        <v>0</v>
      </c>
      <c r="BG154" s="227">
        <f>IF(N154="zákl. přenesená",J154,0)</f>
        <v>0</v>
      </c>
      <c r="BH154" s="227">
        <f>IF(N154="sníž. přenesená",J154,0)</f>
        <v>0</v>
      </c>
      <c r="BI154" s="227">
        <f>IF(N154="nulová",J154,0)</f>
        <v>0</v>
      </c>
      <c r="BJ154" s="17" t="s">
        <v>89</v>
      </c>
      <c r="BK154" s="227">
        <f>ROUND(I154*H154,2)</f>
        <v>0</v>
      </c>
      <c r="BL154" s="17" t="s">
        <v>270</v>
      </c>
      <c r="BM154" s="226" t="s">
        <v>1638</v>
      </c>
    </row>
    <row r="155" s="2" customFormat="1" ht="16.5" customHeight="1">
      <c r="A155" s="39"/>
      <c r="B155" s="40"/>
      <c r="C155" s="215" t="s">
        <v>493</v>
      </c>
      <c r="D155" s="215" t="s">
        <v>195</v>
      </c>
      <c r="E155" s="216" t="s">
        <v>1639</v>
      </c>
      <c r="F155" s="217" t="s">
        <v>1640</v>
      </c>
      <c r="G155" s="218" t="s">
        <v>198</v>
      </c>
      <c r="H155" s="219">
        <v>20</v>
      </c>
      <c r="I155" s="220"/>
      <c r="J155" s="221">
        <f>ROUND(I155*H155,2)</f>
        <v>0</v>
      </c>
      <c r="K155" s="217" t="s">
        <v>199</v>
      </c>
      <c r="L155" s="45"/>
      <c r="M155" s="222" t="s">
        <v>44</v>
      </c>
      <c r="N155" s="223" t="s">
        <v>53</v>
      </c>
      <c r="O155" s="85"/>
      <c r="P155" s="224">
        <f>O155*H155</f>
        <v>0</v>
      </c>
      <c r="Q155" s="224">
        <v>0</v>
      </c>
      <c r="R155" s="224">
        <f>Q155*H155</f>
        <v>0</v>
      </c>
      <c r="S155" s="224">
        <v>0</v>
      </c>
      <c r="T155" s="225">
        <f>S155*H155</f>
        <v>0</v>
      </c>
      <c r="U155" s="39"/>
      <c r="V155" s="39"/>
      <c r="W155" s="39"/>
      <c r="X155" s="39"/>
      <c r="Y155" s="39"/>
      <c r="Z155" s="39"/>
      <c r="AA155" s="39"/>
      <c r="AB155" s="39"/>
      <c r="AC155" s="39"/>
      <c r="AD155" s="39"/>
      <c r="AE155" s="39"/>
      <c r="AR155" s="226" t="s">
        <v>211</v>
      </c>
      <c r="AT155" s="226" t="s">
        <v>195</v>
      </c>
      <c r="AU155" s="226" t="s">
        <v>89</v>
      </c>
      <c r="AY155" s="17" t="s">
        <v>192</v>
      </c>
      <c r="BE155" s="227">
        <f>IF(N155="základní",J155,0)</f>
        <v>0</v>
      </c>
      <c r="BF155" s="227">
        <f>IF(N155="snížená",J155,0)</f>
        <v>0</v>
      </c>
      <c r="BG155" s="227">
        <f>IF(N155="zákl. přenesená",J155,0)</f>
        <v>0</v>
      </c>
      <c r="BH155" s="227">
        <f>IF(N155="sníž. přenesená",J155,0)</f>
        <v>0</v>
      </c>
      <c r="BI155" s="227">
        <f>IF(N155="nulová",J155,0)</f>
        <v>0</v>
      </c>
      <c r="BJ155" s="17" t="s">
        <v>89</v>
      </c>
      <c r="BK155" s="227">
        <f>ROUND(I155*H155,2)</f>
        <v>0</v>
      </c>
      <c r="BL155" s="17" t="s">
        <v>211</v>
      </c>
      <c r="BM155" s="226" t="s">
        <v>1641</v>
      </c>
    </row>
    <row r="156" s="2" customFormat="1" ht="16.5" customHeight="1">
      <c r="A156" s="39"/>
      <c r="B156" s="40"/>
      <c r="C156" s="228" t="s">
        <v>498</v>
      </c>
      <c r="D156" s="228" t="s">
        <v>266</v>
      </c>
      <c r="E156" s="229" t="s">
        <v>1151</v>
      </c>
      <c r="F156" s="230" t="s">
        <v>1152</v>
      </c>
      <c r="G156" s="231" t="s">
        <v>198</v>
      </c>
      <c r="H156" s="232">
        <v>20</v>
      </c>
      <c r="I156" s="233"/>
      <c r="J156" s="234">
        <f>ROUND(I156*H156,2)</f>
        <v>0</v>
      </c>
      <c r="K156" s="230" t="s">
        <v>199</v>
      </c>
      <c r="L156" s="235"/>
      <c r="M156" s="236" t="s">
        <v>44</v>
      </c>
      <c r="N156" s="237" t="s">
        <v>53</v>
      </c>
      <c r="O156" s="85"/>
      <c r="P156" s="224">
        <f>O156*H156</f>
        <v>0</v>
      </c>
      <c r="Q156" s="224">
        <v>0</v>
      </c>
      <c r="R156" s="224">
        <f>Q156*H156</f>
        <v>0</v>
      </c>
      <c r="S156" s="224">
        <v>0</v>
      </c>
      <c r="T156" s="225">
        <f>S156*H156</f>
        <v>0</v>
      </c>
      <c r="U156" s="39"/>
      <c r="V156" s="39"/>
      <c r="W156" s="39"/>
      <c r="X156" s="39"/>
      <c r="Y156" s="39"/>
      <c r="Z156" s="39"/>
      <c r="AA156" s="39"/>
      <c r="AB156" s="39"/>
      <c r="AC156" s="39"/>
      <c r="AD156" s="39"/>
      <c r="AE156" s="39"/>
      <c r="AR156" s="226" t="s">
        <v>269</v>
      </c>
      <c r="AT156" s="226" t="s">
        <v>266</v>
      </c>
      <c r="AU156" s="226" t="s">
        <v>89</v>
      </c>
      <c r="AY156" s="17" t="s">
        <v>192</v>
      </c>
      <c r="BE156" s="227">
        <f>IF(N156="základní",J156,0)</f>
        <v>0</v>
      </c>
      <c r="BF156" s="227">
        <f>IF(N156="snížená",J156,0)</f>
        <v>0</v>
      </c>
      <c r="BG156" s="227">
        <f>IF(N156="zákl. přenesená",J156,0)</f>
        <v>0</v>
      </c>
      <c r="BH156" s="227">
        <f>IF(N156="sníž. přenesená",J156,0)</f>
        <v>0</v>
      </c>
      <c r="BI156" s="227">
        <f>IF(N156="nulová",J156,0)</f>
        <v>0</v>
      </c>
      <c r="BJ156" s="17" t="s">
        <v>89</v>
      </c>
      <c r="BK156" s="227">
        <f>ROUND(I156*H156,2)</f>
        <v>0</v>
      </c>
      <c r="BL156" s="17" t="s">
        <v>270</v>
      </c>
      <c r="BM156" s="226" t="s">
        <v>1642</v>
      </c>
    </row>
    <row r="157" s="2" customFormat="1" ht="24.15" customHeight="1">
      <c r="A157" s="39"/>
      <c r="B157" s="40"/>
      <c r="C157" s="215" t="s">
        <v>502</v>
      </c>
      <c r="D157" s="215" t="s">
        <v>195</v>
      </c>
      <c r="E157" s="216" t="s">
        <v>208</v>
      </c>
      <c r="F157" s="217" t="s">
        <v>209</v>
      </c>
      <c r="G157" s="218" t="s">
        <v>210</v>
      </c>
      <c r="H157" s="219">
        <v>2</v>
      </c>
      <c r="I157" s="220"/>
      <c r="J157" s="221">
        <f>ROUND(I157*H157,2)</f>
        <v>0</v>
      </c>
      <c r="K157" s="217" t="s">
        <v>199</v>
      </c>
      <c r="L157" s="45"/>
      <c r="M157" s="222" t="s">
        <v>44</v>
      </c>
      <c r="N157" s="223" t="s">
        <v>53</v>
      </c>
      <c r="O157" s="85"/>
      <c r="P157" s="224">
        <f>O157*H157</f>
        <v>0</v>
      </c>
      <c r="Q157" s="224">
        <v>0</v>
      </c>
      <c r="R157" s="224">
        <f>Q157*H157</f>
        <v>0</v>
      </c>
      <c r="S157" s="224">
        <v>0</v>
      </c>
      <c r="T157" s="225">
        <f>S157*H157</f>
        <v>0</v>
      </c>
      <c r="U157" s="39"/>
      <c r="V157" s="39"/>
      <c r="W157" s="39"/>
      <c r="X157" s="39"/>
      <c r="Y157" s="39"/>
      <c r="Z157" s="39"/>
      <c r="AA157" s="39"/>
      <c r="AB157" s="39"/>
      <c r="AC157" s="39"/>
      <c r="AD157" s="39"/>
      <c r="AE157" s="39"/>
      <c r="AR157" s="226" t="s">
        <v>211</v>
      </c>
      <c r="AT157" s="226" t="s">
        <v>195</v>
      </c>
      <c r="AU157" s="226" t="s">
        <v>89</v>
      </c>
      <c r="AY157" s="17" t="s">
        <v>192</v>
      </c>
      <c r="BE157" s="227">
        <f>IF(N157="základní",J157,0)</f>
        <v>0</v>
      </c>
      <c r="BF157" s="227">
        <f>IF(N157="snížená",J157,0)</f>
        <v>0</v>
      </c>
      <c r="BG157" s="227">
        <f>IF(N157="zákl. přenesená",J157,0)</f>
        <v>0</v>
      </c>
      <c r="BH157" s="227">
        <f>IF(N157="sníž. přenesená",J157,0)</f>
        <v>0</v>
      </c>
      <c r="BI157" s="227">
        <f>IF(N157="nulová",J157,0)</f>
        <v>0</v>
      </c>
      <c r="BJ157" s="17" t="s">
        <v>89</v>
      </c>
      <c r="BK157" s="227">
        <f>ROUND(I157*H157,2)</f>
        <v>0</v>
      </c>
      <c r="BL157" s="17" t="s">
        <v>211</v>
      </c>
      <c r="BM157" s="226" t="s">
        <v>1643</v>
      </c>
    </row>
    <row r="158" s="2" customFormat="1" ht="21.75" customHeight="1">
      <c r="A158" s="39"/>
      <c r="B158" s="40"/>
      <c r="C158" s="228" t="s">
        <v>506</v>
      </c>
      <c r="D158" s="228" t="s">
        <v>266</v>
      </c>
      <c r="E158" s="229" t="s">
        <v>1644</v>
      </c>
      <c r="F158" s="230" t="s">
        <v>1645</v>
      </c>
      <c r="G158" s="231" t="s">
        <v>220</v>
      </c>
      <c r="H158" s="232">
        <v>2</v>
      </c>
      <c r="I158" s="233"/>
      <c r="J158" s="234">
        <f>ROUND(I158*H158,2)</f>
        <v>0</v>
      </c>
      <c r="K158" s="230" t="s">
        <v>199</v>
      </c>
      <c r="L158" s="235"/>
      <c r="M158" s="236" t="s">
        <v>44</v>
      </c>
      <c r="N158" s="237" t="s">
        <v>53</v>
      </c>
      <c r="O158" s="85"/>
      <c r="P158" s="224">
        <f>O158*H158</f>
        <v>0</v>
      </c>
      <c r="Q158" s="224">
        <v>0</v>
      </c>
      <c r="R158" s="224">
        <f>Q158*H158</f>
        <v>0</v>
      </c>
      <c r="S158" s="224">
        <v>0</v>
      </c>
      <c r="T158" s="225">
        <f>S158*H158</f>
        <v>0</v>
      </c>
      <c r="U158" s="39"/>
      <c r="V158" s="39"/>
      <c r="W158" s="39"/>
      <c r="X158" s="39"/>
      <c r="Y158" s="39"/>
      <c r="Z158" s="39"/>
      <c r="AA158" s="39"/>
      <c r="AB158" s="39"/>
      <c r="AC158" s="39"/>
      <c r="AD158" s="39"/>
      <c r="AE158" s="39"/>
      <c r="AR158" s="226" t="s">
        <v>269</v>
      </c>
      <c r="AT158" s="226" t="s">
        <v>266</v>
      </c>
      <c r="AU158" s="226" t="s">
        <v>89</v>
      </c>
      <c r="AY158" s="17" t="s">
        <v>192</v>
      </c>
      <c r="BE158" s="227">
        <f>IF(N158="základní",J158,0)</f>
        <v>0</v>
      </c>
      <c r="BF158" s="227">
        <f>IF(N158="snížená",J158,0)</f>
        <v>0</v>
      </c>
      <c r="BG158" s="227">
        <f>IF(N158="zákl. přenesená",J158,0)</f>
        <v>0</v>
      </c>
      <c r="BH158" s="227">
        <f>IF(N158="sníž. přenesená",J158,0)</f>
        <v>0</v>
      </c>
      <c r="BI158" s="227">
        <f>IF(N158="nulová",J158,0)</f>
        <v>0</v>
      </c>
      <c r="BJ158" s="17" t="s">
        <v>89</v>
      </c>
      <c r="BK158" s="227">
        <f>ROUND(I158*H158,2)</f>
        <v>0</v>
      </c>
      <c r="BL158" s="17" t="s">
        <v>270</v>
      </c>
      <c r="BM158" s="226" t="s">
        <v>1646</v>
      </c>
    </row>
    <row r="159" s="2" customFormat="1" ht="16.5" customHeight="1">
      <c r="A159" s="39"/>
      <c r="B159" s="40"/>
      <c r="C159" s="228" t="s">
        <v>510</v>
      </c>
      <c r="D159" s="228" t="s">
        <v>266</v>
      </c>
      <c r="E159" s="229" t="s">
        <v>1647</v>
      </c>
      <c r="F159" s="230" t="s">
        <v>1648</v>
      </c>
      <c r="G159" s="231" t="s">
        <v>220</v>
      </c>
      <c r="H159" s="232">
        <v>1</v>
      </c>
      <c r="I159" s="233"/>
      <c r="J159" s="234">
        <f>ROUND(I159*H159,2)</f>
        <v>0</v>
      </c>
      <c r="K159" s="230" t="s">
        <v>199</v>
      </c>
      <c r="L159" s="235"/>
      <c r="M159" s="236" t="s">
        <v>44</v>
      </c>
      <c r="N159" s="237" t="s">
        <v>53</v>
      </c>
      <c r="O159" s="85"/>
      <c r="P159" s="224">
        <f>O159*H159</f>
        <v>0</v>
      </c>
      <c r="Q159" s="224">
        <v>0</v>
      </c>
      <c r="R159" s="224">
        <f>Q159*H159</f>
        <v>0</v>
      </c>
      <c r="S159" s="224">
        <v>0</v>
      </c>
      <c r="T159" s="225">
        <f>S159*H159</f>
        <v>0</v>
      </c>
      <c r="U159" s="39"/>
      <c r="V159" s="39"/>
      <c r="W159" s="39"/>
      <c r="X159" s="39"/>
      <c r="Y159" s="39"/>
      <c r="Z159" s="39"/>
      <c r="AA159" s="39"/>
      <c r="AB159" s="39"/>
      <c r="AC159" s="39"/>
      <c r="AD159" s="39"/>
      <c r="AE159" s="39"/>
      <c r="AR159" s="226" t="s">
        <v>269</v>
      </c>
      <c r="AT159" s="226" t="s">
        <v>266</v>
      </c>
      <c r="AU159" s="226" t="s">
        <v>89</v>
      </c>
      <c r="AY159" s="17" t="s">
        <v>192</v>
      </c>
      <c r="BE159" s="227">
        <f>IF(N159="základní",J159,0)</f>
        <v>0</v>
      </c>
      <c r="BF159" s="227">
        <f>IF(N159="snížená",J159,0)</f>
        <v>0</v>
      </c>
      <c r="BG159" s="227">
        <f>IF(N159="zákl. přenesená",J159,0)</f>
        <v>0</v>
      </c>
      <c r="BH159" s="227">
        <f>IF(N159="sníž. přenesená",J159,0)</f>
        <v>0</v>
      </c>
      <c r="BI159" s="227">
        <f>IF(N159="nulová",J159,0)</f>
        <v>0</v>
      </c>
      <c r="BJ159" s="17" t="s">
        <v>89</v>
      </c>
      <c r="BK159" s="227">
        <f>ROUND(I159*H159,2)</f>
        <v>0</v>
      </c>
      <c r="BL159" s="17" t="s">
        <v>270</v>
      </c>
      <c r="BM159" s="226" t="s">
        <v>1649</v>
      </c>
    </row>
    <row r="160" s="2" customFormat="1" ht="24.15" customHeight="1">
      <c r="A160" s="39"/>
      <c r="B160" s="40"/>
      <c r="C160" s="228" t="s">
        <v>516</v>
      </c>
      <c r="D160" s="228" t="s">
        <v>266</v>
      </c>
      <c r="E160" s="229" t="s">
        <v>1650</v>
      </c>
      <c r="F160" s="230" t="s">
        <v>1651</v>
      </c>
      <c r="G160" s="231" t="s">
        <v>220</v>
      </c>
      <c r="H160" s="232">
        <v>1</v>
      </c>
      <c r="I160" s="233"/>
      <c r="J160" s="234">
        <f>ROUND(I160*H160,2)</f>
        <v>0</v>
      </c>
      <c r="K160" s="230" t="s">
        <v>199</v>
      </c>
      <c r="L160" s="235"/>
      <c r="M160" s="236" t="s">
        <v>44</v>
      </c>
      <c r="N160" s="237" t="s">
        <v>53</v>
      </c>
      <c r="O160" s="85"/>
      <c r="P160" s="224">
        <f>O160*H160</f>
        <v>0</v>
      </c>
      <c r="Q160" s="224">
        <v>0</v>
      </c>
      <c r="R160" s="224">
        <f>Q160*H160</f>
        <v>0</v>
      </c>
      <c r="S160" s="224">
        <v>0</v>
      </c>
      <c r="T160" s="225">
        <f>S160*H160</f>
        <v>0</v>
      </c>
      <c r="U160" s="39"/>
      <c r="V160" s="39"/>
      <c r="W160" s="39"/>
      <c r="X160" s="39"/>
      <c r="Y160" s="39"/>
      <c r="Z160" s="39"/>
      <c r="AA160" s="39"/>
      <c r="AB160" s="39"/>
      <c r="AC160" s="39"/>
      <c r="AD160" s="39"/>
      <c r="AE160" s="39"/>
      <c r="AR160" s="226" t="s">
        <v>275</v>
      </c>
      <c r="AT160" s="226" t="s">
        <v>266</v>
      </c>
      <c r="AU160" s="226" t="s">
        <v>89</v>
      </c>
      <c r="AY160" s="17" t="s">
        <v>192</v>
      </c>
      <c r="BE160" s="227">
        <f>IF(N160="základní",J160,0)</f>
        <v>0</v>
      </c>
      <c r="BF160" s="227">
        <f>IF(N160="snížená",J160,0)</f>
        <v>0</v>
      </c>
      <c r="BG160" s="227">
        <f>IF(N160="zákl. přenesená",J160,0)</f>
        <v>0</v>
      </c>
      <c r="BH160" s="227">
        <f>IF(N160="sníž. přenesená",J160,0)</f>
        <v>0</v>
      </c>
      <c r="BI160" s="227">
        <f>IF(N160="nulová",J160,0)</f>
        <v>0</v>
      </c>
      <c r="BJ160" s="17" t="s">
        <v>89</v>
      </c>
      <c r="BK160" s="227">
        <f>ROUND(I160*H160,2)</f>
        <v>0</v>
      </c>
      <c r="BL160" s="17" t="s">
        <v>275</v>
      </c>
      <c r="BM160" s="226" t="s">
        <v>1652</v>
      </c>
    </row>
    <row r="161" s="2" customFormat="1" ht="37.8" customHeight="1">
      <c r="A161" s="39"/>
      <c r="B161" s="40"/>
      <c r="C161" s="215" t="s">
        <v>520</v>
      </c>
      <c r="D161" s="215" t="s">
        <v>195</v>
      </c>
      <c r="E161" s="216" t="s">
        <v>1653</v>
      </c>
      <c r="F161" s="217" t="s">
        <v>1654</v>
      </c>
      <c r="G161" s="218" t="s">
        <v>220</v>
      </c>
      <c r="H161" s="219">
        <v>1</v>
      </c>
      <c r="I161" s="220"/>
      <c r="J161" s="221">
        <f>ROUND(I161*H161,2)</f>
        <v>0</v>
      </c>
      <c r="K161" s="217" t="s">
        <v>199</v>
      </c>
      <c r="L161" s="45"/>
      <c r="M161" s="222" t="s">
        <v>44</v>
      </c>
      <c r="N161" s="223" t="s">
        <v>53</v>
      </c>
      <c r="O161" s="85"/>
      <c r="P161" s="224">
        <f>O161*H161</f>
        <v>0</v>
      </c>
      <c r="Q161" s="224">
        <v>0</v>
      </c>
      <c r="R161" s="224">
        <f>Q161*H161</f>
        <v>0</v>
      </c>
      <c r="S161" s="224">
        <v>0</v>
      </c>
      <c r="T161" s="225">
        <f>S161*H161</f>
        <v>0</v>
      </c>
      <c r="U161" s="39"/>
      <c r="V161" s="39"/>
      <c r="W161" s="39"/>
      <c r="X161" s="39"/>
      <c r="Y161" s="39"/>
      <c r="Z161" s="39"/>
      <c r="AA161" s="39"/>
      <c r="AB161" s="39"/>
      <c r="AC161" s="39"/>
      <c r="AD161" s="39"/>
      <c r="AE161" s="39"/>
      <c r="AR161" s="226" t="s">
        <v>200</v>
      </c>
      <c r="AT161" s="226" t="s">
        <v>195</v>
      </c>
      <c r="AU161" s="226" t="s">
        <v>89</v>
      </c>
      <c r="AY161" s="17" t="s">
        <v>192</v>
      </c>
      <c r="BE161" s="227">
        <f>IF(N161="základní",J161,0)</f>
        <v>0</v>
      </c>
      <c r="BF161" s="227">
        <f>IF(N161="snížená",J161,0)</f>
        <v>0</v>
      </c>
      <c r="BG161" s="227">
        <f>IF(N161="zákl. přenesená",J161,0)</f>
        <v>0</v>
      </c>
      <c r="BH161" s="227">
        <f>IF(N161="sníž. přenesená",J161,0)</f>
        <v>0</v>
      </c>
      <c r="BI161" s="227">
        <f>IF(N161="nulová",J161,0)</f>
        <v>0</v>
      </c>
      <c r="BJ161" s="17" t="s">
        <v>89</v>
      </c>
      <c r="BK161" s="227">
        <f>ROUND(I161*H161,2)</f>
        <v>0</v>
      </c>
      <c r="BL161" s="17" t="s">
        <v>200</v>
      </c>
      <c r="BM161" s="226" t="s">
        <v>1655</v>
      </c>
    </row>
    <row r="162" s="2" customFormat="1" ht="37.8" customHeight="1">
      <c r="A162" s="39"/>
      <c r="B162" s="40"/>
      <c r="C162" s="215" t="s">
        <v>524</v>
      </c>
      <c r="D162" s="215" t="s">
        <v>195</v>
      </c>
      <c r="E162" s="216" t="s">
        <v>1656</v>
      </c>
      <c r="F162" s="217" t="s">
        <v>1657</v>
      </c>
      <c r="G162" s="218" t="s">
        <v>220</v>
      </c>
      <c r="H162" s="219">
        <v>1</v>
      </c>
      <c r="I162" s="220"/>
      <c r="J162" s="221">
        <f>ROUND(I162*H162,2)</f>
        <v>0</v>
      </c>
      <c r="K162" s="217" t="s">
        <v>199</v>
      </c>
      <c r="L162" s="45"/>
      <c r="M162" s="222" t="s">
        <v>44</v>
      </c>
      <c r="N162" s="223" t="s">
        <v>53</v>
      </c>
      <c r="O162" s="85"/>
      <c r="P162" s="224">
        <f>O162*H162</f>
        <v>0</v>
      </c>
      <c r="Q162" s="224">
        <v>0</v>
      </c>
      <c r="R162" s="224">
        <f>Q162*H162</f>
        <v>0</v>
      </c>
      <c r="S162" s="224">
        <v>0</v>
      </c>
      <c r="T162" s="225">
        <f>S162*H162</f>
        <v>0</v>
      </c>
      <c r="U162" s="39"/>
      <c r="V162" s="39"/>
      <c r="W162" s="39"/>
      <c r="X162" s="39"/>
      <c r="Y162" s="39"/>
      <c r="Z162" s="39"/>
      <c r="AA162" s="39"/>
      <c r="AB162" s="39"/>
      <c r="AC162" s="39"/>
      <c r="AD162" s="39"/>
      <c r="AE162" s="39"/>
      <c r="AR162" s="226" t="s">
        <v>200</v>
      </c>
      <c r="AT162" s="226" t="s">
        <v>195</v>
      </c>
      <c r="AU162" s="226" t="s">
        <v>89</v>
      </c>
      <c r="AY162" s="17" t="s">
        <v>192</v>
      </c>
      <c r="BE162" s="227">
        <f>IF(N162="základní",J162,0)</f>
        <v>0</v>
      </c>
      <c r="BF162" s="227">
        <f>IF(N162="snížená",J162,0)</f>
        <v>0</v>
      </c>
      <c r="BG162" s="227">
        <f>IF(N162="zákl. přenesená",J162,0)</f>
        <v>0</v>
      </c>
      <c r="BH162" s="227">
        <f>IF(N162="sníž. přenesená",J162,0)</f>
        <v>0</v>
      </c>
      <c r="BI162" s="227">
        <f>IF(N162="nulová",J162,0)</f>
        <v>0</v>
      </c>
      <c r="BJ162" s="17" t="s">
        <v>89</v>
      </c>
      <c r="BK162" s="227">
        <f>ROUND(I162*H162,2)</f>
        <v>0</v>
      </c>
      <c r="BL162" s="17" t="s">
        <v>200</v>
      </c>
      <c r="BM162" s="226" t="s">
        <v>1658</v>
      </c>
    </row>
    <row r="163" s="2" customFormat="1" ht="24.15" customHeight="1">
      <c r="A163" s="39"/>
      <c r="B163" s="40"/>
      <c r="C163" s="228" t="s">
        <v>528</v>
      </c>
      <c r="D163" s="228" t="s">
        <v>266</v>
      </c>
      <c r="E163" s="229" t="s">
        <v>1659</v>
      </c>
      <c r="F163" s="230" t="s">
        <v>1660</v>
      </c>
      <c r="G163" s="231" t="s">
        <v>220</v>
      </c>
      <c r="H163" s="232">
        <v>1</v>
      </c>
      <c r="I163" s="233"/>
      <c r="J163" s="234">
        <f>ROUND(I163*H163,2)</f>
        <v>0</v>
      </c>
      <c r="K163" s="230" t="s">
        <v>199</v>
      </c>
      <c r="L163" s="235"/>
      <c r="M163" s="236" t="s">
        <v>44</v>
      </c>
      <c r="N163" s="237" t="s">
        <v>53</v>
      </c>
      <c r="O163" s="85"/>
      <c r="P163" s="224">
        <f>O163*H163</f>
        <v>0</v>
      </c>
      <c r="Q163" s="224">
        <v>0</v>
      </c>
      <c r="R163" s="224">
        <f>Q163*H163</f>
        <v>0</v>
      </c>
      <c r="S163" s="224">
        <v>0</v>
      </c>
      <c r="T163" s="225">
        <f>S163*H163</f>
        <v>0</v>
      </c>
      <c r="U163" s="39"/>
      <c r="V163" s="39"/>
      <c r="W163" s="39"/>
      <c r="X163" s="39"/>
      <c r="Y163" s="39"/>
      <c r="Z163" s="39"/>
      <c r="AA163" s="39"/>
      <c r="AB163" s="39"/>
      <c r="AC163" s="39"/>
      <c r="AD163" s="39"/>
      <c r="AE163" s="39"/>
      <c r="AR163" s="226" t="s">
        <v>275</v>
      </c>
      <c r="AT163" s="226" t="s">
        <v>266</v>
      </c>
      <c r="AU163" s="226" t="s">
        <v>89</v>
      </c>
      <c r="AY163" s="17" t="s">
        <v>192</v>
      </c>
      <c r="BE163" s="227">
        <f>IF(N163="základní",J163,0)</f>
        <v>0</v>
      </c>
      <c r="BF163" s="227">
        <f>IF(N163="snížená",J163,0)</f>
        <v>0</v>
      </c>
      <c r="BG163" s="227">
        <f>IF(N163="zákl. přenesená",J163,0)</f>
        <v>0</v>
      </c>
      <c r="BH163" s="227">
        <f>IF(N163="sníž. přenesená",J163,0)</f>
        <v>0</v>
      </c>
      <c r="BI163" s="227">
        <f>IF(N163="nulová",J163,0)</f>
        <v>0</v>
      </c>
      <c r="BJ163" s="17" t="s">
        <v>89</v>
      </c>
      <c r="BK163" s="227">
        <f>ROUND(I163*H163,2)</f>
        <v>0</v>
      </c>
      <c r="BL163" s="17" t="s">
        <v>275</v>
      </c>
      <c r="BM163" s="226" t="s">
        <v>1661</v>
      </c>
    </row>
    <row r="164" s="2" customFormat="1" ht="24.15" customHeight="1">
      <c r="A164" s="39"/>
      <c r="B164" s="40"/>
      <c r="C164" s="228" t="s">
        <v>532</v>
      </c>
      <c r="D164" s="228" t="s">
        <v>266</v>
      </c>
      <c r="E164" s="229" t="s">
        <v>1662</v>
      </c>
      <c r="F164" s="230" t="s">
        <v>1663</v>
      </c>
      <c r="G164" s="231" t="s">
        <v>220</v>
      </c>
      <c r="H164" s="232">
        <v>1</v>
      </c>
      <c r="I164" s="233"/>
      <c r="J164" s="234">
        <f>ROUND(I164*H164,2)</f>
        <v>0</v>
      </c>
      <c r="K164" s="230" t="s">
        <v>199</v>
      </c>
      <c r="L164" s="235"/>
      <c r="M164" s="236" t="s">
        <v>44</v>
      </c>
      <c r="N164" s="237" t="s">
        <v>53</v>
      </c>
      <c r="O164" s="85"/>
      <c r="P164" s="224">
        <f>O164*H164</f>
        <v>0</v>
      </c>
      <c r="Q164" s="224">
        <v>0</v>
      </c>
      <c r="R164" s="224">
        <f>Q164*H164</f>
        <v>0</v>
      </c>
      <c r="S164" s="224">
        <v>0</v>
      </c>
      <c r="T164" s="225">
        <f>S164*H164</f>
        <v>0</v>
      </c>
      <c r="U164" s="39"/>
      <c r="V164" s="39"/>
      <c r="W164" s="39"/>
      <c r="X164" s="39"/>
      <c r="Y164" s="39"/>
      <c r="Z164" s="39"/>
      <c r="AA164" s="39"/>
      <c r="AB164" s="39"/>
      <c r="AC164" s="39"/>
      <c r="AD164" s="39"/>
      <c r="AE164" s="39"/>
      <c r="AR164" s="226" t="s">
        <v>269</v>
      </c>
      <c r="AT164" s="226" t="s">
        <v>266</v>
      </c>
      <c r="AU164" s="226" t="s">
        <v>89</v>
      </c>
      <c r="AY164" s="17" t="s">
        <v>192</v>
      </c>
      <c r="BE164" s="227">
        <f>IF(N164="základní",J164,0)</f>
        <v>0</v>
      </c>
      <c r="BF164" s="227">
        <f>IF(N164="snížená",J164,0)</f>
        <v>0</v>
      </c>
      <c r="BG164" s="227">
        <f>IF(N164="zákl. přenesená",J164,0)</f>
        <v>0</v>
      </c>
      <c r="BH164" s="227">
        <f>IF(N164="sníž. přenesená",J164,0)</f>
        <v>0</v>
      </c>
      <c r="BI164" s="227">
        <f>IF(N164="nulová",J164,0)</f>
        <v>0</v>
      </c>
      <c r="BJ164" s="17" t="s">
        <v>89</v>
      </c>
      <c r="BK164" s="227">
        <f>ROUND(I164*H164,2)</f>
        <v>0</v>
      </c>
      <c r="BL164" s="17" t="s">
        <v>270</v>
      </c>
      <c r="BM164" s="226" t="s">
        <v>1664</v>
      </c>
    </row>
    <row r="165" s="2" customFormat="1" ht="16.5" customHeight="1">
      <c r="A165" s="39"/>
      <c r="B165" s="40"/>
      <c r="C165" s="215" t="s">
        <v>536</v>
      </c>
      <c r="D165" s="215" t="s">
        <v>195</v>
      </c>
      <c r="E165" s="216" t="s">
        <v>1665</v>
      </c>
      <c r="F165" s="217" t="s">
        <v>1666</v>
      </c>
      <c r="G165" s="218" t="s">
        <v>220</v>
      </c>
      <c r="H165" s="219">
        <v>2</v>
      </c>
      <c r="I165" s="220"/>
      <c r="J165" s="221">
        <f>ROUND(I165*H165,2)</f>
        <v>0</v>
      </c>
      <c r="K165" s="217" t="s">
        <v>199</v>
      </c>
      <c r="L165" s="45"/>
      <c r="M165" s="222" t="s">
        <v>44</v>
      </c>
      <c r="N165" s="223" t="s">
        <v>53</v>
      </c>
      <c r="O165" s="85"/>
      <c r="P165" s="224">
        <f>O165*H165</f>
        <v>0</v>
      </c>
      <c r="Q165" s="224">
        <v>0</v>
      </c>
      <c r="R165" s="224">
        <f>Q165*H165</f>
        <v>0</v>
      </c>
      <c r="S165" s="224">
        <v>0</v>
      </c>
      <c r="T165" s="225">
        <f>S165*H165</f>
        <v>0</v>
      </c>
      <c r="U165" s="39"/>
      <c r="V165" s="39"/>
      <c r="W165" s="39"/>
      <c r="X165" s="39"/>
      <c r="Y165" s="39"/>
      <c r="Z165" s="39"/>
      <c r="AA165" s="39"/>
      <c r="AB165" s="39"/>
      <c r="AC165" s="39"/>
      <c r="AD165" s="39"/>
      <c r="AE165" s="39"/>
      <c r="AR165" s="226" t="s">
        <v>200</v>
      </c>
      <c r="AT165" s="226" t="s">
        <v>195</v>
      </c>
      <c r="AU165" s="226" t="s">
        <v>89</v>
      </c>
      <c r="AY165" s="17" t="s">
        <v>192</v>
      </c>
      <c r="BE165" s="227">
        <f>IF(N165="základní",J165,0)</f>
        <v>0</v>
      </c>
      <c r="BF165" s="227">
        <f>IF(N165="snížená",J165,0)</f>
        <v>0</v>
      </c>
      <c r="BG165" s="227">
        <f>IF(N165="zákl. přenesená",J165,0)</f>
        <v>0</v>
      </c>
      <c r="BH165" s="227">
        <f>IF(N165="sníž. přenesená",J165,0)</f>
        <v>0</v>
      </c>
      <c r="BI165" s="227">
        <f>IF(N165="nulová",J165,0)</f>
        <v>0</v>
      </c>
      <c r="BJ165" s="17" t="s">
        <v>89</v>
      </c>
      <c r="BK165" s="227">
        <f>ROUND(I165*H165,2)</f>
        <v>0</v>
      </c>
      <c r="BL165" s="17" t="s">
        <v>200</v>
      </c>
      <c r="BM165" s="226" t="s">
        <v>1667</v>
      </c>
    </row>
    <row r="166" s="2" customFormat="1" ht="16.5" customHeight="1">
      <c r="A166" s="39"/>
      <c r="B166" s="40"/>
      <c r="C166" s="215" t="s">
        <v>540</v>
      </c>
      <c r="D166" s="215" t="s">
        <v>195</v>
      </c>
      <c r="E166" s="216" t="s">
        <v>1668</v>
      </c>
      <c r="F166" s="217" t="s">
        <v>1669</v>
      </c>
      <c r="G166" s="218" t="s">
        <v>220</v>
      </c>
      <c r="H166" s="219">
        <v>1</v>
      </c>
      <c r="I166" s="220"/>
      <c r="J166" s="221">
        <f>ROUND(I166*H166,2)</f>
        <v>0</v>
      </c>
      <c r="K166" s="217" t="s">
        <v>199</v>
      </c>
      <c r="L166" s="45"/>
      <c r="M166" s="222" t="s">
        <v>44</v>
      </c>
      <c r="N166" s="223" t="s">
        <v>53</v>
      </c>
      <c r="O166" s="85"/>
      <c r="P166" s="224">
        <f>O166*H166</f>
        <v>0</v>
      </c>
      <c r="Q166" s="224">
        <v>0</v>
      </c>
      <c r="R166" s="224">
        <f>Q166*H166</f>
        <v>0</v>
      </c>
      <c r="S166" s="224">
        <v>0</v>
      </c>
      <c r="T166" s="225">
        <f>S166*H166</f>
        <v>0</v>
      </c>
      <c r="U166" s="39"/>
      <c r="V166" s="39"/>
      <c r="W166" s="39"/>
      <c r="X166" s="39"/>
      <c r="Y166" s="39"/>
      <c r="Z166" s="39"/>
      <c r="AA166" s="39"/>
      <c r="AB166" s="39"/>
      <c r="AC166" s="39"/>
      <c r="AD166" s="39"/>
      <c r="AE166" s="39"/>
      <c r="AR166" s="226" t="s">
        <v>89</v>
      </c>
      <c r="AT166" s="226" t="s">
        <v>195</v>
      </c>
      <c r="AU166" s="226" t="s">
        <v>89</v>
      </c>
      <c r="AY166" s="17" t="s">
        <v>192</v>
      </c>
      <c r="BE166" s="227">
        <f>IF(N166="základní",J166,0)</f>
        <v>0</v>
      </c>
      <c r="BF166" s="227">
        <f>IF(N166="snížená",J166,0)</f>
        <v>0</v>
      </c>
      <c r="BG166" s="227">
        <f>IF(N166="zákl. přenesená",J166,0)</f>
        <v>0</v>
      </c>
      <c r="BH166" s="227">
        <f>IF(N166="sníž. přenesená",J166,0)</f>
        <v>0</v>
      </c>
      <c r="BI166" s="227">
        <f>IF(N166="nulová",J166,0)</f>
        <v>0</v>
      </c>
      <c r="BJ166" s="17" t="s">
        <v>89</v>
      </c>
      <c r="BK166" s="227">
        <f>ROUND(I166*H166,2)</f>
        <v>0</v>
      </c>
      <c r="BL166" s="17" t="s">
        <v>89</v>
      </c>
      <c r="BM166" s="226" t="s">
        <v>1670</v>
      </c>
    </row>
    <row r="167" s="2" customFormat="1" ht="16.5" customHeight="1">
      <c r="A167" s="39"/>
      <c r="B167" s="40"/>
      <c r="C167" s="215" t="s">
        <v>544</v>
      </c>
      <c r="D167" s="215" t="s">
        <v>195</v>
      </c>
      <c r="E167" s="216" t="s">
        <v>1671</v>
      </c>
      <c r="F167" s="217" t="s">
        <v>1672</v>
      </c>
      <c r="G167" s="218" t="s">
        <v>220</v>
      </c>
      <c r="H167" s="219">
        <v>1</v>
      </c>
      <c r="I167" s="220"/>
      <c r="J167" s="221">
        <f>ROUND(I167*H167,2)</f>
        <v>0</v>
      </c>
      <c r="K167" s="217" t="s">
        <v>199</v>
      </c>
      <c r="L167" s="45"/>
      <c r="M167" s="222" t="s">
        <v>44</v>
      </c>
      <c r="N167" s="223" t="s">
        <v>53</v>
      </c>
      <c r="O167" s="85"/>
      <c r="P167" s="224">
        <f>O167*H167</f>
        <v>0</v>
      </c>
      <c r="Q167" s="224">
        <v>0</v>
      </c>
      <c r="R167" s="224">
        <f>Q167*H167</f>
        <v>0</v>
      </c>
      <c r="S167" s="224">
        <v>0</v>
      </c>
      <c r="T167" s="225">
        <f>S167*H167</f>
        <v>0</v>
      </c>
      <c r="U167" s="39"/>
      <c r="V167" s="39"/>
      <c r="W167" s="39"/>
      <c r="X167" s="39"/>
      <c r="Y167" s="39"/>
      <c r="Z167" s="39"/>
      <c r="AA167" s="39"/>
      <c r="AB167" s="39"/>
      <c r="AC167" s="39"/>
      <c r="AD167" s="39"/>
      <c r="AE167" s="39"/>
      <c r="AR167" s="226" t="s">
        <v>89</v>
      </c>
      <c r="AT167" s="226" t="s">
        <v>195</v>
      </c>
      <c r="AU167" s="226" t="s">
        <v>89</v>
      </c>
      <c r="AY167" s="17" t="s">
        <v>192</v>
      </c>
      <c r="BE167" s="227">
        <f>IF(N167="základní",J167,0)</f>
        <v>0</v>
      </c>
      <c r="BF167" s="227">
        <f>IF(N167="snížená",J167,0)</f>
        <v>0</v>
      </c>
      <c r="BG167" s="227">
        <f>IF(N167="zákl. přenesená",J167,0)</f>
        <v>0</v>
      </c>
      <c r="BH167" s="227">
        <f>IF(N167="sníž. přenesená",J167,0)</f>
        <v>0</v>
      </c>
      <c r="BI167" s="227">
        <f>IF(N167="nulová",J167,0)</f>
        <v>0</v>
      </c>
      <c r="BJ167" s="17" t="s">
        <v>89</v>
      </c>
      <c r="BK167" s="227">
        <f>ROUND(I167*H167,2)</f>
        <v>0</v>
      </c>
      <c r="BL167" s="17" t="s">
        <v>89</v>
      </c>
      <c r="BM167" s="226" t="s">
        <v>1673</v>
      </c>
    </row>
    <row r="168" s="2" customFormat="1" ht="16.5" customHeight="1">
      <c r="A168" s="39"/>
      <c r="B168" s="40"/>
      <c r="C168" s="215" t="s">
        <v>548</v>
      </c>
      <c r="D168" s="215" t="s">
        <v>195</v>
      </c>
      <c r="E168" s="216" t="s">
        <v>1674</v>
      </c>
      <c r="F168" s="217" t="s">
        <v>1675</v>
      </c>
      <c r="G168" s="218" t="s">
        <v>220</v>
      </c>
      <c r="H168" s="219">
        <v>1</v>
      </c>
      <c r="I168" s="220"/>
      <c r="J168" s="221">
        <f>ROUND(I168*H168,2)</f>
        <v>0</v>
      </c>
      <c r="K168" s="217" t="s">
        <v>199</v>
      </c>
      <c r="L168" s="45"/>
      <c r="M168" s="222" t="s">
        <v>44</v>
      </c>
      <c r="N168" s="223" t="s">
        <v>53</v>
      </c>
      <c r="O168" s="85"/>
      <c r="P168" s="224">
        <f>O168*H168</f>
        <v>0</v>
      </c>
      <c r="Q168" s="224">
        <v>0</v>
      </c>
      <c r="R168" s="224">
        <f>Q168*H168</f>
        <v>0</v>
      </c>
      <c r="S168" s="224">
        <v>0</v>
      </c>
      <c r="T168" s="225">
        <f>S168*H168</f>
        <v>0</v>
      </c>
      <c r="U168" s="39"/>
      <c r="V168" s="39"/>
      <c r="W168" s="39"/>
      <c r="X168" s="39"/>
      <c r="Y168" s="39"/>
      <c r="Z168" s="39"/>
      <c r="AA168" s="39"/>
      <c r="AB168" s="39"/>
      <c r="AC168" s="39"/>
      <c r="AD168" s="39"/>
      <c r="AE168" s="39"/>
      <c r="AR168" s="226" t="s">
        <v>89</v>
      </c>
      <c r="AT168" s="226" t="s">
        <v>195</v>
      </c>
      <c r="AU168" s="226" t="s">
        <v>89</v>
      </c>
      <c r="AY168" s="17" t="s">
        <v>192</v>
      </c>
      <c r="BE168" s="227">
        <f>IF(N168="základní",J168,0)</f>
        <v>0</v>
      </c>
      <c r="BF168" s="227">
        <f>IF(N168="snížená",J168,0)</f>
        <v>0</v>
      </c>
      <c r="BG168" s="227">
        <f>IF(N168="zákl. přenesená",J168,0)</f>
        <v>0</v>
      </c>
      <c r="BH168" s="227">
        <f>IF(N168="sníž. přenesená",J168,0)</f>
        <v>0</v>
      </c>
      <c r="BI168" s="227">
        <f>IF(N168="nulová",J168,0)</f>
        <v>0</v>
      </c>
      <c r="BJ168" s="17" t="s">
        <v>89</v>
      </c>
      <c r="BK168" s="227">
        <f>ROUND(I168*H168,2)</f>
        <v>0</v>
      </c>
      <c r="BL168" s="17" t="s">
        <v>89</v>
      </c>
      <c r="BM168" s="226" t="s">
        <v>1676</v>
      </c>
    </row>
    <row r="169" s="2" customFormat="1" ht="21.75" customHeight="1">
      <c r="A169" s="39"/>
      <c r="B169" s="40"/>
      <c r="C169" s="228" t="s">
        <v>552</v>
      </c>
      <c r="D169" s="228" t="s">
        <v>266</v>
      </c>
      <c r="E169" s="229" t="s">
        <v>1677</v>
      </c>
      <c r="F169" s="230" t="s">
        <v>1678</v>
      </c>
      <c r="G169" s="231" t="s">
        <v>220</v>
      </c>
      <c r="H169" s="232">
        <v>2</v>
      </c>
      <c r="I169" s="233"/>
      <c r="J169" s="234">
        <f>ROUND(I169*H169,2)</f>
        <v>0</v>
      </c>
      <c r="K169" s="230" t="s">
        <v>199</v>
      </c>
      <c r="L169" s="235"/>
      <c r="M169" s="236" t="s">
        <v>44</v>
      </c>
      <c r="N169" s="237" t="s">
        <v>53</v>
      </c>
      <c r="O169" s="85"/>
      <c r="P169" s="224">
        <f>O169*H169</f>
        <v>0</v>
      </c>
      <c r="Q169" s="224">
        <v>0</v>
      </c>
      <c r="R169" s="224">
        <f>Q169*H169</f>
        <v>0</v>
      </c>
      <c r="S169" s="224">
        <v>0</v>
      </c>
      <c r="T169" s="225">
        <f>S169*H169</f>
        <v>0</v>
      </c>
      <c r="U169" s="39"/>
      <c r="V169" s="39"/>
      <c r="W169" s="39"/>
      <c r="X169" s="39"/>
      <c r="Y169" s="39"/>
      <c r="Z169" s="39"/>
      <c r="AA169" s="39"/>
      <c r="AB169" s="39"/>
      <c r="AC169" s="39"/>
      <c r="AD169" s="39"/>
      <c r="AE169" s="39"/>
      <c r="AR169" s="226" t="s">
        <v>275</v>
      </c>
      <c r="AT169" s="226" t="s">
        <v>266</v>
      </c>
      <c r="AU169" s="226" t="s">
        <v>89</v>
      </c>
      <c r="AY169" s="17" t="s">
        <v>192</v>
      </c>
      <c r="BE169" s="227">
        <f>IF(N169="základní",J169,0)</f>
        <v>0</v>
      </c>
      <c r="BF169" s="227">
        <f>IF(N169="snížená",J169,0)</f>
        <v>0</v>
      </c>
      <c r="BG169" s="227">
        <f>IF(N169="zákl. přenesená",J169,0)</f>
        <v>0</v>
      </c>
      <c r="BH169" s="227">
        <f>IF(N169="sníž. přenesená",J169,0)</f>
        <v>0</v>
      </c>
      <c r="BI169" s="227">
        <f>IF(N169="nulová",J169,0)</f>
        <v>0</v>
      </c>
      <c r="BJ169" s="17" t="s">
        <v>89</v>
      </c>
      <c r="BK169" s="227">
        <f>ROUND(I169*H169,2)</f>
        <v>0</v>
      </c>
      <c r="BL169" s="17" t="s">
        <v>275</v>
      </c>
      <c r="BM169" s="226" t="s">
        <v>1679</v>
      </c>
    </row>
    <row r="170" s="2" customFormat="1" ht="16.5" customHeight="1">
      <c r="A170" s="39"/>
      <c r="B170" s="40"/>
      <c r="C170" s="228" t="s">
        <v>556</v>
      </c>
      <c r="D170" s="228" t="s">
        <v>266</v>
      </c>
      <c r="E170" s="229" t="s">
        <v>1680</v>
      </c>
      <c r="F170" s="230" t="s">
        <v>1681</v>
      </c>
      <c r="G170" s="231" t="s">
        <v>220</v>
      </c>
      <c r="H170" s="232">
        <v>1</v>
      </c>
      <c r="I170" s="233"/>
      <c r="J170" s="234">
        <f>ROUND(I170*H170,2)</f>
        <v>0</v>
      </c>
      <c r="K170" s="230" t="s">
        <v>199</v>
      </c>
      <c r="L170" s="235"/>
      <c r="M170" s="236" t="s">
        <v>44</v>
      </c>
      <c r="N170" s="237" t="s">
        <v>53</v>
      </c>
      <c r="O170" s="85"/>
      <c r="P170" s="224">
        <f>O170*H170</f>
        <v>0</v>
      </c>
      <c r="Q170" s="224">
        <v>0</v>
      </c>
      <c r="R170" s="224">
        <f>Q170*H170</f>
        <v>0</v>
      </c>
      <c r="S170" s="224">
        <v>0</v>
      </c>
      <c r="T170" s="225">
        <f>S170*H170</f>
        <v>0</v>
      </c>
      <c r="U170" s="39"/>
      <c r="V170" s="39"/>
      <c r="W170" s="39"/>
      <c r="X170" s="39"/>
      <c r="Y170" s="39"/>
      <c r="Z170" s="39"/>
      <c r="AA170" s="39"/>
      <c r="AB170" s="39"/>
      <c r="AC170" s="39"/>
      <c r="AD170" s="39"/>
      <c r="AE170" s="39"/>
      <c r="AR170" s="226" t="s">
        <v>275</v>
      </c>
      <c r="AT170" s="226" t="s">
        <v>266</v>
      </c>
      <c r="AU170" s="226" t="s">
        <v>89</v>
      </c>
      <c r="AY170" s="17" t="s">
        <v>192</v>
      </c>
      <c r="BE170" s="227">
        <f>IF(N170="základní",J170,0)</f>
        <v>0</v>
      </c>
      <c r="BF170" s="227">
        <f>IF(N170="snížená",J170,0)</f>
        <v>0</v>
      </c>
      <c r="BG170" s="227">
        <f>IF(N170="zákl. přenesená",J170,0)</f>
        <v>0</v>
      </c>
      <c r="BH170" s="227">
        <f>IF(N170="sníž. přenesená",J170,0)</f>
        <v>0</v>
      </c>
      <c r="BI170" s="227">
        <f>IF(N170="nulová",J170,0)</f>
        <v>0</v>
      </c>
      <c r="BJ170" s="17" t="s">
        <v>89</v>
      </c>
      <c r="BK170" s="227">
        <f>ROUND(I170*H170,2)</f>
        <v>0</v>
      </c>
      <c r="BL170" s="17" t="s">
        <v>275</v>
      </c>
      <c r="BM170" s="226" t="s">
        <v>1682</v>
      </c>
    </row>
    <row r="171" s="2" customFormat="1" ht="24.15" customHeight="1">
      <c r="A171" s="39"/>
      <c r="B171" s="40"/>
      <c r="C171" s="228" t="s">
        <v>560</v>
      </c>
      <c r="D171" s="228" t="s">
        <v>266</v>
      </c>
      <c r="E171" s="229" t="s">
        <v>1683</v>
      </c>
      <c r="F171" s="230" t="s">
        <v>1684</v>
      </c>
      <c r="G171" s="231" t="s">
        <v>220</v>
      </c>
      <c r="H171" s="232">
        <v>4</v>
      </c>
      <c r="I171" s="233"/>
      <c r="J171" s="234">
        <f>ROUND(I171*H171,2)</f>
        <v>0</v>
      </c>
      <c r="K171" s="230" t="s">
        <v>199</v>
      </c>
      <c r="L171" s="235"/>
      <c r="M171" s="236" t="s">
        <v>44</v>
      </c>
      <c r="N171" s="237" t="s">
        <v>53</v>
      </c>
      <c r="O171" s="85"/>
      <c r="P171" s="224">
        <f>O171*H171</f>
        <v>0</v>
      </c>
      <c r="Q171" s="224">
        <v>0</v>
      </c>
      <c r="R171" s="224">
        <f>Q171*H171</f>
        <v>0</v>
      </c>
      <c r="S171" s="224">
        <v>0</v>
      </c>
      <c r="T171" s="225">
        <f>S171*H171</f>
        <v>0</v>
      </c>
      <c r="U171" s="39"/>
      <c r="V171" s="39"/>
      <c r="W171" s="39"/>
      <c r="X171" s="39"/>
      <c r="Y171" s="39"/>
      <c r="Z171" s="39"/>
      <c r="AA171" s="39"/>
      <c r="AB171" s="39"/>
      <c r="AC171" s="39"/>
      <c r="AD171" s="39"/>
      <c r="AE171" s="39"/>
      <c r="AR171" s="226" t="s">
        <v>269</v>
      </c>
      <c r="AT171" s="226" t="s">
        <v>266</v>
      </c>
      <c r="AU171" s="226" t="s">
        <v>89</v>
      </c>
      <c r="AY171" s="17" t="s">
        <v>192</v>
      </c>
      <c r="BE171" s="227">
        <f>IF(N171="základní",J171,0)</f>
        <v>0</v>
      </c>
      <c r="BF171" s="227">
        <f>IF(N171="snížená",J171,0)</f>
        <v>0</v>
      </c>
      <c r="BG171" s="227">
        <f>IF(N171="zákl. přenesená",J171,0)</f>
        <v>0</v>
      </c>
      <c r="BH171" s="227">
        <f>IF(N171="sníž. přenesená",J171,0)</f>
        <v>0</v>
      </c>
      <c r="BI171" s="227">
        <f>IF(N171="nulová",J171,0)</f>
        <v>0</v>
      </c>
      <c r="BJ171" s="17" t="s">
        <v>89</v>
      </c>
      <c r="BK171" s="227">
        <f>ROUND(I171*H171,2)</f>
        <v>0</v>
      </c>
      <c r="BL171" s="17" t="s">
        <v>270</v>
      </c>
      <c r="BM171" s="226" t="s">
        <v>1685</v>
      </c>
    </row>
    <row r="172" s="2" customFormat="1" ht="24.15" customHeight="1">
      <c r="A172" s="39"/>
      <c r="B172" s="40"/>
      <c r="C172" s="215" t="s">
        <v>564</v>
      </c>
      <c r="D172" s="215" t="s">
        <v>195</v>
      </c>
      <c r="E172" s="216" t="s">
        <v>1686</v>
      </c>
      <c r="F172" s="217" t="s">
        <v>1687</v>
      </c>
      <c r="G172" s="218" t="s">
        <v>220</v>
      </c>
      <c r="H172" s="219">
        <v>3</v>
      </c>
      <c r="I172" s="220"/>
      <c r="J172" s="221">
        <f>ROUND(I172*H172,2)</f>
        <v>0</v>
      </c>
      <c r="K172" s="217" t="s">
        <v>199</v>
      </c>
      <c r="L172" s="45"/>
      <c r="M172" s="222" t="s">
        <v>44</v>
      </c>
      <c r="N172" s="223" t="s">
        <v>53</v>
      </c>
      <c r="O172" s="85"/>
      <c r="P172" s="224">
        <f>O172*H172</f>
        <v>0</v>
      </c>
      <c r="Q172" s="224">
        <v>0</v>
      </c>
      <c r="R172" s="224">
        <f>Q172*H172</f>
        <v>0</v>
      </c>
      <c r="S172" s="224">
        <v>0</v>
      </c>
      <c r="T172" s="225">
        <f>S172*H172</f>
        <v>0</v>
      </c>
      <c r="U172" s="39"/>
      <c r="V172" s="39"/>
      <c r="W172" s="39"/>
      <c r="X172" s="39"/>
      <c r="Y172" s="39"/>
      <c r="Z172" s="39"/>
      <c r="AA172" s="39"/>
      <c r="AB172" s="39"/>
      <c r="AC172" s="39"/>
      <c r="AD172" s="39"/>
      <c r="AE172" s="39"/>
      <c r="AR172" s="226" t="s">
        <v>200</v>
      </c>
      <c r="AT172" s="226" t="s">
        <v>195</v>
      </c>
      <c r="AU172" s="226" t="s">
        <v>89</v>
      </c>
      <c r="AY172" s="17" t="s">
        <v>192</v>
      </c>
      <c r="BE172" s="227">
        <f>IF(N172="základní",J172,0)</f>
        <v>0</v>
      </c>
      <c r="BF172" s="227">
        <f>IF(N172="snížená",J172,0)</f>
        <v>0</v>
      </c>
      <c r="BG172" s="227">
        <f>IF(N172="zákl. přenesená",J172,0)</f>
        <v>0</v>
      </c>
      <c r="BH172" s="227">
        <f>IF(N172="sníž. přenesená",J172,0)</f>
        <v>0</v>
      </c>
      <c r="BI172" s="227">
        <f>IF(N172="nulová",J172,0)</f>
        <v>0</v>
      </c>
      <c r="BJ172" s="17" t="s">
        <v>89</v>
      </c>
      <c r="BK172" s="227">
        <f>ROUND(I172*H172,2)</f>
        <v>0</v>
      </c>
      <c r="BL172" s="17" t="s">
        <v>200</v>
      </c>
      <c r="BM172" s="226" t="s">
        <v>1688</v>
      </c>
    </row>
    <row r="173" s="2" customFormat="1" ht="16.5" customHeight="1">
      <c r="A173" s="39"/>
      <c r="B173" s="40"/>
      <c r="C173" s="228" t="s">
        <v>568</v>
      </c>
      <c r="D173" s="228" t="s">
        <v>266</v>
      </c>
      <c r="E173" s="229" t="s">
        <v>1689</v>
      </c>
      <c r="F173" s="230" t="s">
        <v>1690</v>
      </c>
      <c r="G173" s="231" t="s">
        <v>220</v>
      </c>
      <c r="H173" s="232">
        <v>5</v>
      </c>
      <c r="I173" s="233"/>
      <c r="J173" s="234">
        <f>ROUND(I173*H173,2)</f>
        <v>0</v>
      </c>
      <c r="K173" s="230" t="s">
        <v>199</v>
      </c>
      <c r="L173" s="235"/>
      <c r="M173" s="236" t="s">
        <v>44</v>
      </c>
      <c r="N173" s="237" t="s">
        <v>53</v>
      </c>
      <c r="O173" s="85"/>
      <c r="P173" s="224">
        <f>O173*H173</f>
        <v>0</v>
      </c>
      <c r="Q173" s="224">
        <v>0</v>
      </c>
      <c r="R173" s="224">
        <f>Q173*H173</f>
        <v>0</v>
      </c>
      <c r="S173" s="224">
        <v>0</v>
      </c>
      <c r="T173" s="225">
        <f>S173*H173</f>
        <v>0</v>
      </c>
      <c r="U173" s="39"/>
      <c r="V173" s="39"/>
      <c r="W173" s="39"/>
      <c r="X173" s="39"/>
      <c r="Y173" s="39"/>
      <c r="Z173" s="39"/>
      <c r="AA173" s="39"/>
      <c r="AB173" s="39"/>
      <c r="AC173" s="39"/>
      <c r="AD173" s="39"/>
      <c r="AE173" s="39"/>
      <c r="AR173" s="226" t="s">
        <v>269</v>
      </c>
      <c r="AT173" s="226" t="s">
        <v>266</v>
      </c>
      <c r="AU173" s="226" t="s">
        <v>89</v>
      </c>
      <c r="AY173" s="17" t="s">
        <v>192</v>
      </c>
      <c r="BE173" s="227">
        <f>IF(N173="základní",J173,0)</f>
        <v>0</v>
      </c>
      <c r="BF173" s="227">
        <f>IF(N173="snížená",J173,0)</f>
        <v>0</v>
      </c>
      <c r="BG173" s="227">
        <f>IF(N173="zákl. přenesená",J173,0)</f>
        <v>0</v>
      </c>
      <c r="BH173" s="227">
        <f>IF(N173="sníž. přenesená",J173,0)</f>
        <v>0</v>
      </c>
      <c r="BI173" s="227">
        <f>IF(N173="nulová",J173,0)</f>
        <v>0</v>
      </c>
      <c r="BJ173" s="17" t="s">
        <v>89</v>
      </c>
      <c r="BK173" s="227">
        <f>ROUND(I173*H173,2)</f>
        <v>0</v>
      </c>
      <c r="BL173" s="17" t="s">
        <v>270</v>
      </c>
      <c r="BM173" s="226" t="s">
        <v>1691</v>
      </c>
    </row>
    <row r="174" s="2" customFormat="1" ht="16.5" customHeight="1">
      <c r="A174" s="39"/>
      <c r="B174" s="40"/>
      <c r="C174" s="228" t="s">
        <v>572</v>
      </c>
      <c r="D174" s="228" t="s">
        <v>266</v>
      </c>
      <c r="E174" s="229" t="s">
        <v>1692</v>
      </c>
      <c r="F174" s="230" t="s">
        <v>1693</v>
      </c>
      <c r="G174" s="231" t="s">
        <v>220</v>
      </c>
      <c r="H174" s="232">
        <v>1</v>
      </c>
      <c r="I174" s="233"/>
      <c r="J174" s="234">
        <f>ROUND(I174*H174,2)</f>
        <v>0</v>
      </c>
      <c r="K174" s="230" t="s">
        <v>199</v>
      </c>
      <c r="L174" s="235"/>
      <c r="M174" s="236" t="s">
        <v>44</v>
      </c>
      <c r="N174" s="237" t="s">
        <v>53</v>
      </c>
      <c r="O174" s="85"/>
      <c r="P174" s="224">
        <f>O174*H174</f>
        <v>0</v>
      </c>
      <c r="Q174" s="224">
        <v>0</v>
      </c>
      <c r="R174" s="224">
        <f>Q174*H174</f>
        <v>0</v>
      </c>
      <c r="S174" s="224">
        <v>0</v>
      </c>
      <c r="T174" s="225">
        <f>S174*H174</f>
        <v>0</v>
      </c>
      <c r="U174" s="39"/>
      <c r="V174" s="39"/>
      <c r="W174" s="39"/>
      <c r="X174" s="39"/>
      <c r="Y174" s="39"/>
      <c r="Z174" s="39"/>
      <c r="AA174" s="39"/>
      <c r="AB174" s="39"/>
      <c r="AC174" s="39"/>
      <c r="AD174" s="39"/>
      <c r="AE174" s="39"/>
      <c r="AR174" s="226" t="s">
        <v>269</v>
      </c>
      <c r="AT174" s="226" t="s">
        <v>266</v>
      </c>
      <c r="AU174" s="226" t="s">
        <v>89</v>
      </c>
      <c r="AY174" s="17" t="s">
        <v>192</v>
      </c>
      <c r="BE174" s="227">
        <f>IF(N174="základní",J174,0)</f>
        <v>0</v>
      </c>
      <c r="BF174" s="227">
        <f>IF(N174="snížená",J174,0)</f>
        <v>0</v>
      </c>
      <c r="BG174" s="227">
        <f>IF(N174="zákl. přenesená",J174,0)</f>
        <v>0</v>
      </c>
      <c r="BH174" s="227">
        <f>IF(N174="sníž. přenesená",J174,0)</f>
        <v>0</v>
      </c>
      <c r="BI174" s="227">
        <f>IF(N174="nulová",J174,0)</f>
        <v>0</v>
      </c>
      <c r="BJ174" s="17" t="s">
        <v>89</v>
      </c>
      <c r="BK174" s="227">
        <f>ROUND(I174*H174,2)</f>
        <v>0</v>
      </c>
      <c r="BL174" s="17" t="s">
        <v>270</v>
      </c>
      <c r="BM174" s="226" t="s">
        <v>1694</v>
      </c>
    </row>
    <row r="175" s="2" customFormat="1" ht="21.75" customHeight="1">
      <c r="A175" s="39"/>
      <c r="B175" s="40"/>
      <c r="C175" s="228" t="s">
        <v>576</v>
      </c>
      <c r="D175" s="228" t="s">
        <v>266</v>
      </c>
      <c r="E175" s="229" t="s">
        <v>1695</v>
      </c>
      <c r="F175" s="230" t="s">
        <v>1696</v>
      </c>
      <c r="G175" s="231" t="s">
        <v>220</v>
      </c>
      <c r="H175" s="232">
        <v>1</v>
      </c>
      <c r="I175" s="233"/>
      <c r="J175" s="234">
        <f>ROUND(I175*H175,2)</f>
        <v>0</v>
      </c>
      <c r="K175" s="230" t="s">
        <v>199</v>
      </c>
      <c r="L175" s="235"/>
      <c r="M175" s="236" t="s">
        <v>44</v>
      </c>
      <c r="N175" s="237" t="s">
        <v>53</v>
      </c>
      <c r="O175" s="85"/>
      <c r="P175" s="224">
        <f>O175*H175</f>
        <v>0</v>
      </c>
      <c r="Q175" s="224">
        <v>0</v>
      </c>
      <c r="R175" s="224">
        <f>Q175*H175</f>
        <v>0</v>
      </c>
      <c r="S175" s="224">
        <v>0</v>
      </c>
      <c r="T175" s="225">
        <f>S175*H175</f>
        <v>0</v>
      </c>
      <c r="U175" s="39"/>
      <c r="V175" s="39"/>
      <c r="W175" s="39"/>
      <c r="X175" s="39"/>
      <c r="Y175" s="39"/>
      <c r="Z175" s="39"/>
      <c r="AA175" s="39"/>
      <c r="AB175" s="39"/>
      <c r="AC175" s="39"/>
      <c r="AD175" s="39"/>
      <c r="AE175" s="39"/>
      <c r="AR175" s="226" t="s">
        <v>269</v>
      </c>
      <c r="AT175" s="226" t="s">
        <v>266</v>
      </c>
      <c r="AU175" s="226" t="s">
        <v>89</v>
      </c>
      <c r="AY175" s="17" t="s">
        <v>192</v>
      </c>
      <c r="BE175" s="227">
        <f>IF(N175="základní",J175,0)</f>
        <v>0</v>
      </c>
      <c r="BF175" s="227">
        <f>IF(N175="snížená",J175,0)</f>
        <v>0</v>
      </c>
      <c r="BG175" s="227">
        <f>IF(N175="zákl. přenesená",J175,0)</f>
        <v>0</v>
      </c>
      <c r="BH175" s="227">
        <f>IF(N175="sníž. přenesená",J175,0)</f>
        <v>0</v>
      </c>
      <c r="BI175" s="227">
        <f>IF(N175="nulová",J175,0)</f>
        <v>0</v>
      </c>
      <c r="BJ175" s="17" t="s">
        <v>89</v>
      </c>
      <c r="BK175" s="227">
        <f>ROUND(I175*H175,2)</f>
        <v>0</v>
      </c>
      <c r="BL175" s="17" t="s">
        <v>270</v>
      </c>
      <c r="BM175" s="226" t="s">
        <v>1697</v>
      </c>
    </row>
    <row r="176" s="2" customFormat="1" ht="24.15" customHeight="1">
      <c r="A176" s="39"/>
      <c r="B176" s="40"/>
      <c r="C176" s="228" t="s">
        <v>580</v>
      </c>
      <c r="D176" s="228" t="s">
        <v>266</v>
      </c>
      <c r="E176" s="229" t="s">
        <v>1698</v>
      </c>
      <c r="F176" s="230" t="s">
        <v>1699</v>
      </c>
      <c r="G176" s="231" t="s">
        <v>220</v>
      </c>
      <c r="H176" s="232">
        <v>1</v>
      </c>
      <c r="I176" s="233"/>
      <c r="J176" s="234">
        <f>ROUND(I176*H176,2)</f>
        <v>0</v>
      </c>
      <c r="K176" s="230" t="s">
        <v>199</v>
      </c>
      <c r="L176" s="235"/>
      <c r="M176" s="236" t="s">
        <v>44</v>
      </c>
      <c r="N176" s="237" t="s">
        <v>53</v>
      </c>
      <c r="O176" s="85"/>
      <c r="P176" s="224">
        <f>O176*H176</f>
        <v>0</v>
      </c>
      <c r="Q176" s="224">
        <v>0</v>
      </c>
      <c r="R176" s="224">
        <f>Q176*H176</f>
        <v>0</v>
      </c>
      <c r="S176" s="224">
        <v>0</v>
      </c>
      <c r="T176" s="225">
        <f>S176*H176</f>
        <v>0</v>
      </c>
      <c r="U176" s="39"/>
      <c r="V176" s="39"/>
      <c r="W176" s="39"/>
      <c r="X176" s="39"/>
      <c r="Y176" s="39"/>
      <c r="Z176" s="39"/>
      <c r="AA176" s="39"/>
      <c r="AB176" s="39"/>
      <c r="AC176" s="39"/>
      <c r="AD176" s="39"/>
      <c r="AE176" s="39"/>
      <c r="AR176" s="226" t="s">
        <v>275</v>
      </c>
      <c r="AT176" s="226" t="s">
        <v>266</v>
      </c>
      <c r="AU176" s="226" t="s">
        <v>89</v>
      </c>
      <c r="AY176" s="17" t="s">
        <v>192</v>
      </c>
      <c r="BE176" s="227">
        <f>IF(N176="základní",J176,0)</f>
        <v>0</v>
      </c>
      <c r="BF176" s="227">
        <f>IF(N176="snížená",J176,0)</f>
        <v>0</v>
      </c>
      <c r="BG176" s="227">
        <f>IF(N176="zákl. přenesená",J176,0)</f>
        <v>0</v>
      </c>
      <c r="BH176" s="227">
        <f>IF(N176="sníž. přenesená",J176,0)</f>
        <v>0</v>
      </c>
      <c r="BI176" s="227">
        <f>IF(N176="nulová",J176,0)</f>
        <v>0</v>
      </c>
      <c r="BJ176" s="17" t="s">
        <v>89</v>
      </c>
      <c r="BK176" s="227">
        <f>ROUND(I176*H176,2)</f>
        <v>0</v>
      </c>
      <c r="BL176" s="17" t="s">
        <v>275</v>
      </c>
      <c r="BM176" s="226" t="s">
        <v>1700</v>
      </c>
    </row>
    <row r="177" s="2" customFormat="1" ht="24.15" customHeight="1">
      <c r="A177" s="39"/>
      <c r="B177" s="40"/>
      <c r="C177" s="228" t="s">
        <v>584</v>
      </c>
      <c r="D177" s="228" t="s">
        <v>266</v>
      </c>
      <c r="E177" s="229" t="s">
        <v>1701</v>
      </c>
      <c r="F177" s="230" t="s">
        <v>1702</v>
      </c>
      <c r="G177" s="231" t="s">
        <v>220</v>
      </c>
      <c r="H177" s="232">
        <v>1</v>
      </c>
      <c r="I177" s="233"/>
      <c r="J177" s="234">
        <f>ROUND(I177*H177,2)</f>
        <v>0</v>
      </c>
      <c r="K177" s="230" t="s">
        <v>199</v>
      </c>
      <c r="L177" s="235"/>
      <c r="M177" s="236" t="s">
        <v>44</v>
      </c>
      <c r="N177" s="237" t="s">
        <v>53</v>
      </c>
      <c r="O177" s="85"/>
      <c r="P177" s="224">
        <f>O177*H177</f>
        <v>0</v>
      </c>
      <c r="Q177" s="224">
        <v>0</v>
      </c>
      <c r="R177" s="224">
        <f>Q177*H177</f>
        <v>0</v>
      </c>
      <c r="S177" s="224">
        <v>0</v>
      </c>
      <c r="T177" s="225">
        <f>S177*H177</f>
        <v>0</v>
      </c>
      <c r="U177" s="39"/>
      <c r="V177" s="39"/>
      <c r="W177" s="39"/>
      <c r="X177" s="39"/>
      <c r="Y177" s="39"/>
      <c r="Z177" s="39"/>
      <c r="AA177" s="39"/>
      <c r="AB177" s="39"/>
      <c r="AC177" s="39"/>
      <c r="AD177" s="39"/>
      <c r="AE177" s="39"/>
      <c r="AR177" s="226" t="s">
        <v>275</v>
      </c>
      <c r="AT177" s="226" t="s">
        <v>266</v>
      </c>
      <c r="AU177" s="226" t="s">
        <v>89</v>
      </c>
      <c r="AY177" s="17" t="s">
        <v>192</v>
      </c>
      <c r="BE177" s="227">
        <f>IF(N177="základní",J177,0)</f>
        <v>0</v>
      </c>
      <c r="BF177" s="227">
        <f>IF(N177="snížená",J177,0)</f>
        <v>0</v>
      </c>
      <c r="BG177" s="227">
        <f>IF(N177="zákl. přenesená",J177,0)</f>
        <v>0</v>
      </c>
      <c r="BH177" s="227">
        <f>IF(N177="sníž. přenesená",J177,0)</f>
        <v>0</v>
      </c>
      <c r="BI177" s="227">
        <f>IF(N177="nulová",J177,0)</f>
        <v>0</v>
      </c>
      <c r="BJ177" s="17" t="s">
        <v>89</v>
      </c>
      <c r="BK177" s="227">
        <f>ROUND(I177*H177,2)</f>
        <v>0</v>
      </c>
      <c r="BL177" s="17" t="s">
        <v>275</v>
      </c>
      <c r="BM177" s="226" t="s">
        <v>1703</v>
      </c>
    </row>
    <row r="178" s="2" customFormat="1" ht="16.5" customHeight="1">
      <c r="A178" s="39"/>
      <c r="B178" s="40"/>
      <c r="C178" s="228" t="s">
        <v>588</v>
      </c>
      <c r="D178" s="228" t="s">
        <v>266</v>
      </c>
      <c r="E178" s="229" t="s">
        <v>1704</v>
      </c>
      <c r="F178" s="230" t="s">
        <v>1705</v>
      </c>
      <c r="G178" s="231" t="s">
        <v>220</v>
      </c>
      <c r="H178" s="232">
        <v>1</v>
      </c>
      <c r="I178" s="233"/>
      <c r="J178" s="234">
        <f>ROUND(I178*H178,2)</f>
        <v>0</v>
      </c>
      <c r="K178" s="230" t="s">
        <v>199</v>
      </c>
      <c r="L178" s="235"/>
      <c r="M178" s="236" t="s">
        <v>44</v>
      </c>
      <c r="N178" s="237" t="s">
        <v>53</v>
      </c>
      <c r="O178" s="85"/>
      <c r="P178" s="224">
        <f>O178*H178</f>
        <v>0</v>
      </c>
      <c r="Q178" s="224">
        <v>0</v>
      </c>
      <c r="R178" s="224">
        <f>Q178*H178</f>
        <v>0</v>
      </c>
      <c r="S178" s="224">
        <v>0</v>
      </c>
      <c r="T178" s="225">
        <f>S178*H178</f>
        <v>0</v>
      </c>
      <c r="U178" s="39"/>
      <c r="V178" s="39"/>
      <c r="W178" s="39"/>
      <c r="X178" s="39"/>
      <c r="Y178" s="39"/>
      <c r="Z178" s="39"/>
      <c r="AA178" s="39"/>
      <c r="AB178" s="39"/>
      <c r="AC178" s="39"/>
      <c r="AD178" s="39"/>
      <c r="AE178" s="39"/>
      <c r="AR178" s="226" t="s">
        <v>269</v>
      </c>
      <c r="AT178" s="226" t="s">
        <v>266</v>
      </c>
      <c r="AU178" s="226" t="s">
        <v>89</v>
      </c>
      <c r="AY178" s="17" t="s">
        <v>192</v>
      </c>
      <c r="BE178" s="227">
        <f>IF(N178="základní",J178,0)</f>
        <v>0</v>
      </c>
      <c r="BF178" s="227">
        <f>IF(N178="snížená",J178,0)</f>
        <v>0</v>
      </c>
      <c r="BG178" s="227">
        <f>IF(N178="zákl. přenesená",J178,0)</f>
        <v>0</v>
      </c>
      <c r="BH178" s="227">
        <f>IF(N178="sníž. přenesená",J178,0)</f>
        <v>0</v>
      </c>
      <c r="BI178" s="227">
        <f>IF(N178="nulová",J178,0)</f>
        <v>0</v>
      </c>
      <c r="BJ178" s="17" t="s">
        <v>89</v>
      </c>
      <c r="BK178" s="227">
        <f>ROUND(I178*H178,2)</f>
        <v>0</v>
      </c>
      <c r="BL178" s="17" t="s">
        <v>270</v>
      </c>
      <c r="BM178" s="226" t="s">
        <v>1706</v>
      </c>
    </row>
    <row r="179" s="2" customFormat="1" ht="24.15" customHeight="1">
      <c r="A179" s="39"/>
      <c r="B179" s="40"/>
      <c r="C179" s="215" t="s">
        <v>593</v>
      </c>
      <c r="D179" s="215" t="s">
        <v>195</v>
      </c>
      <c r="E179" s="216" t="s">
        <v>1707</v>
      </c>
      <c r="F179" s="217" t="s">
        <v>1708</v>
      </c>
      <c r="G179" s="218" t="s">
        <v>220</v>
      </c>
      <c r="H179" s="219">
        <v>5</v>
      </c>
      <c r="I179" s="220"/>
      <c r="J179" s="221">
        <f>ROUND(I179*H179,2)</f>
        <v>0</v>
      </c>
      <c r="K179" s="217" t="s">
        <v>199</v>
      </c>
      <c r="L179" s="45"/>
      <c r="M179" s="222" t="s">
        <v>44</v>
      </c>
      <c r="N179" s="223" t="s">
        <v>53</v>
      </c>
      <c r="O179" s="85"/>
      <c r="P179" s="224">
        <f>O179*H179</f>
        <v>0</v>
      </c>
      <c r="Q179" s="224">
        <v>0</v>
      </c>
      <c r="R179" s="224">
        <f>Q179*H179</f>
        <v>0</v>
      </c>
      <c r="S179" s="224">
        <v>0</v>
      </c>
      <c r="T179" s="225">
        <f>S179*H179</f>
        <v>0</v>
      </c>
      <c r="U179" s="39"/>
      <c r="V179" s="39"/>
      <c r="W179" s="39"/>
      <c r="X179" s="39"/>
      <c r="Y179" s="39"/>
      <c r="Z179" s="39"/>
      <c r="AA179" s="39"/>
      <c r="AB179" s="39"/>
      <c r="AC179" s="39"/>
      <c r="AD179" s="39"/>
      <c r="AE179" s="39"/>
      <c r="AR179" s="226" t="s">
        <v>200</v>
      </c>
      <c r="AT179" s="226" t="s">
        <v>195</v>
      </c>
      <c r="AU179" s="226" t="s">
        <v>89</v>
      </c>
      <c r="AY179" s="17" t="s">
        <v>192</v>
      </c>
      <c r="BE179" s="227">
        <f>IF(N179="základní",J179,0)</f>
        <v>0</v>
      </c>
      <c r="BF179" s="227">
        <f>IF(N179="snížená",J179,0)</f>
        <v>0</v>
      </c>
      <c r="BG179" s="227">
        <f>IF(N179="zákl. přenesená",J179,0)</f>
        <v>0</v>
      </c>
      <c r="BH179" s="227">
        <f>IF(N179="sníž. přenesená",J179,0)</f>
        <v>0</v>
      </c>
      <c r="BI179" s="227">
        <f>IF(N179="nulová",J179,0)</f>
        <v>0</v>
      </c>
      <c r="BJ179" s="17" t="s">
        <v>89</v>
      </c>
      <c r="BK179" s="227">
        <f>ROUND(I179*H179,2)</f>
        <v>0</v>
      </c>
      <c r="BL179" s="17" t="s">
        <v>200</v>
      </c>
      <c r="BM179" s="226" t="s">
        <v>1709</v>
      </c>
    </row>
    <row r="180" s="2" customFormat="1" ht="24.15" customHeight="1">
      <c r="A180" s="39"/>
      <c r="B180" s="40"/>
      <c r="C180" s="215" t="s">
        <v>597</v>
      </c>
      <c r="D180" s="215" t="s">
        <v>195</v>
      </c>
      <c r="E180" s="216" t="s">
        <v>1710</v>
      </c>
      <c r="F180" s="217" t="s">
        <v>1711</v>
      </c>
      <c r="G180" s="218" t="s">
        <v>220</v>
      </c>
      <c r="H180" s="219">
        <v>1</v>
      </c>
      <c r="I180" s="220"/>
      <c r="J180" s="221">
        <f>ROUND(I180*H180,2)</f>
        <v>0</v>
      </c>
      <c r="K180" s="217" t="s">
        <v>199</v>
      </c>
      <c r="L180" s="45"/>
      <c r="M180" s="222" t="s">
        <v>44</v>
      </c>
      <c r="N180" s="223" t="s">
        <v>53</v>
      </c>
      <c r="O180" s="85"/>
      <c r="P180" s="224">
        <f>O180*H180</f>
        <v>0</v>
      </c>
      <c r="Q180" s="224">
        <v>0</v>
      </c>
      <c r="R180" s="224">
        <f>Q180*H180</f>
        <v>0</v>
      </c>
      <c r="S180" s="224">
        <v>0</v>
      </c>
      <c r="T180" s="225">
        <f>S180*H180</f>
        <v>0</v>
      </c>
      <c r="U180" s="39"/>
      <c r="V180" s="39"/>
      <c r="W180" s="39"/>
      <c r="X180" s="39"/>
      <c r="Y180" s="39"/>
      <c r="Z180" s="39"/>
      <c r="AA180" s="39"/>
      <c r="AB180" s="39"/>
      <c r="AC180" s="39"/>
      <c r="AD180" s="39"/>
      <c r="AE180" s="39"/>
      <c r="AR180" s="226" t="s">
        <v>200</v>
      </c>
      <c r="AT180" s="226" t="s">
        <v>195</v>
      </c>
      <c r="AU180" s="226" t="s">
        <v>89</v>
      </c>
      <c r="AY180" s="17" t="s">
        <v>192</v>
      </c>
      <c r="BE180" s="227">
        <f>IF(N180="základní",J180,0)</f>
        <v>0</v>
      </c>
      <c r="BF180" s="227">
        <f>IF(N180="snížená",J180,0)</f>
        <v>0</v>
      </c>
      <c r="BG180" s="227">
        <f>IF(N180="zákl. přenesená",J180,0)</f>
        <v>0</v>
      </c>
      <c r="BH180" s="227">
        <f>IF(N180="sníž. přenesená",J180,0)</f>
        <v>0</v>
      </c>
      <c r="BI180" s="227">
        <f>IF(N180="nulová",J180,0)</f>
        <v>0</v>
      </c>
      <c r="BJ180" s="17" t="s">
        <v>89</v>
      </c>
      <c r="BK180" s="227">
        <f>ROUND(I180*H180,2)</f>
        <v>0</v>
      </c>
      <c r="BL180" s="17" t="s">
        <v>200</v>
      </c>
      <c r="BM180" s="226" t="s">
        <v>1712</v>
      </c>
    </row>
    <row r="181" s="2" customFormat="1" ht="16.5" customHeight="1">
      <c r="A181" s="39"/>
      <c r="B181" s="40"/>
      <c r="C181" s="215" t="s">
        <v>601</v>
      </c>
      <c r="D181" s="215" t="s">
        <v>195</v>
      </c>
      <c r="E181" s="216" t="s">
        <v>1713</v>
      </c>
      <c r="F181" s="217" t="s">
        <v>1714</v>
      </c>
      <c r="G181" s="218" t="s">
        <v>220</v>
      </c>
      <c r="H181" s="219">
        <v>5</v>
      </c>
      <c r="I181" s="220"/>
      <c r="J181" s="221">
        <f>ROUND(I181*H181,2)</f>
        <v>0</v>
      </c>
      <c r="K181" s="217" t="s">
        <v>199</v>
      </c>
      <c r="L181" s="45"/>
      <c r="M181" s="222" t="s">
        <v>44</v>
      </c>
      <c r="N181" s="223" t="s">
        <v>53</v>
      </c>
      <c r="O181" s="85"/>
      <c r="P181" s="224">
        <f>O181*H181</f>
        <v>0</v>
      </c>
      <c r="Q181" s="224">
        <v>0</v>
      </c>
      <c r="R181" s="224">
        <f>Q181*H181</f>
        <v>0</v>
      </c>
      <c r="S181" s="224">
        <v>0</v>
      </c>
      <c r="T181" s="225">
        <f>S181*H181</f>
        <v>0</v>
      </c>
      <c r="U181" s="39"/>
      <c r="V181" s="39"/>
      <c r="W181" s="39"/>
      <c r="X181" s="39"/>
      <c r="Y181" s="39"/>
      <c r="Z181" s="39"/>
      <c r="AA181" s="39"/>
      <c r="AB181" s="39"/>
      <c r="AC181" s="39"/>
      <c r="AD181" s="39"/>
      <c r="AE181" s="39"/>
      <c r="AR181" s="226" t="s">
        <v>89</v>
      </c>
      <c r="AT181" s="226" t="s">
        <v>195</v>
      </c>
      <c r="AU181" s="226" t="s">
        <v>89</v>
      </c>
      <c r="AY181" s="17" t="s">
        <v>192</v>
      </c>
      <c r="BE181" s="227">
        <f>IF(N181="základní",J181,0)</f>
        <v>0</v>
      </c>
      <c r="BF181" s="227">
        <f>IF(N181="snížená",J181,0)</f>
        <v>0</v>
      </c>
      <c r="BG181" s="227">
        <f>IF(N181="zákl. přenesená",J181,0)</f>
        <v>0</v>
      </c>
      <c r="BH181" s="227">
        <f>IF(N181="sníž. přenesená",J181,0)</f>
        <v>0</v>
      </c>
      <c r="BI181" s="227">
        <f>IF(N181="nulová",J181,0)</f>
        <v>0</v>
      </c>
      <c r="BJ181" s="17" t="s">
        <v>89</v>
      </c>
      <c r="BK181" s="227">
        <f>ROUND(I181*H181,2)</f>
        <v>0</v>
      </c>
      <c r="BL181" s="17" t="s">
        <v>89</v>
      </c>
      <c r="BM181" s="226" t="s">
        <v>1715</v>
      </c>
    </row>
    <row r="182" s="2" customFormat="1" ht="24.15" customHeight="1">
      <c r="A182" s="39"/>
      <c r="B182" s="40"/>
      <c r="C182" s="215" t="s">
        <v>605</v>
      </c>
      <c r="D182" s="215" t="s">
        <v>195</v>
      </c>
      <c r="E182" s="216" t="s">
        <v>1716</v>
      </c>
      <c r="F182" s="217" t="s">
        <v>1717</v>
      </c>
      <c r="G182" s="218" t="s">
        <v>220</v>
      </c>
      <c r="H182" s="219">
        <v>1</v>
      </c>
      <c r="I182" s="220"/>
      <c r="J182" s="221">
        <f>ROUND(I182*H182,2)</f>
        <v>0</v>
      </c>
      <c r="K182" s="217" t="s">
        <v>199</v>
      </c>
      <c r="L182" s="45"/>
      <c r="M182" s="222" t="s">
        <v>44</v>
      </c>
      <c r="N182" s="223" t="s">
        <v>53</v>
      </c>
      <c r="O182" s="85"/>
      <c r="P182" s="224">
        <f>O182*H182</f>
        <v>0</v>
      </c>
      <c r="Q182" s="224">
        <v>0</v>
      </c>
      <c r="R182" s="224">
        <f>Q182*H182</f>
        <v>0</v>
      </c>
      <c r="S182" s="224">
        <v>0</v>
      </c>
      <c r="T182" s="225">
        <f>S182*H182</f>
        <v>0</v>
      </c>
      <c r="U182" s="39"/>
      <c r="V182" s="39"/>
      <c r="W182" s="39"/>
      <c r="X182" s="39"/>
      <c r="Y182" s="39"/>
      <c r="Z182" s="39"/>
      <c r="AA182" s="39"/>
      <c r="AB182" s="39"/>
      <c r="AC182" s="39"/>
      <c r="AD182" s="39"/>
      <c r="AE182" s="39"/>
      <c r="AR182" s="226" t="s">
        <v>221</v>
      </c>
      <c r="AT182" s="226" t="s">
        <v>195</v>
      </c>
      <c r="AU182" s="226" t="s">
        <v>89</v>
      </c>
      <c r="AY182" s="17" t="s">
        <v>192</v>
      </c>
      <c r="BE182" s="227">
        <f>IF(N182="základní",J182,0)</f>
        <v>0</v>
      </c>
      <c r="BF182" s="227">
        <f>IF(N182="snížená",J182,0)</f>
        <v>0</v>
      </c>
      <c r="BG182" s="227">
        <f>IF(N182="zákl. přenesená",J182,0)</f>
        <v>0</v>
      </c>
      <c r="BH182" s="227">
        <f>IF(N182="sníž. přenesená",J182,0)</f>
        <v>0</v>
      </c>
      <c r="BI182" s="227">
        <f>IF(N182="nulová",J182,0)</f>
        <v>0</v>
      </c>
      <c r="BJ182" s="17" t="s">
        <v>89</v>
      </c>
      <c r="BK182" s="227">
        <f>ROUND(I182*H182,2)</f>
        <v>0</v>
      </c>
      <c r="BL182" s="17" t="s">
        <v>221</v>
      </c>
      <c r="BM182" s="226" t="s">
        <v>1718</v>
      </c>
    </row>
    <row r="183" s="2" customFormat="1" ht="16.5" customHeight="1">
      <c r="A183" s="39"/>
      <c r="B183" s="40"/>
      <c r="C183" s="215" t="s">
        <v>609</v>
      </c>
      <c r="D183" s="215" t="s">
        <v>195</v>
      </c>
      <c r="E183" s="216" t="s">
        <v>1719</v>
      </c>
      <c r="F183" s="217" t="s">
        <v>1720</v>
      </c>
      <c r="G183" s="218" t="s">
        <v>220</v>
      </c>
      <c r="H183" s="219">
        <v>1</v>
      </c>
      <c r="I183" s="220"/>
      <c r="J183" s="221">
        <f>ROUND(I183*H183,2)</f>
        <v>0</v>
      </c>
      <c r="K183" s="217" t="s">
        <v>199</v>
      </c>
      <c r="L183" s="45"/>
      <c r="M183" s="222" t="s">
        <v>44</v>
      </c>
      <c r="N183" s="223" t="s">
        <v>53</v>
      </c>
      <c r="O183" s="85"/>
      <c r="P183" s="224">
        <f>O183*H183</f>
        <v>0</v>
      </c>
      <c r="Q183" s="224">
        <v>0</v>
      </c>
      <c r="R183" s="224">
        <f>Q183*H183</f>
        <v>0</v>
      </c>
      <c r="S183" s="224">
        <v>0</v>
      </c>
      <c r="T183" s="225">
        <f>S183*H183</f>
        <v>0</v>
      </c>
      <c r="U183" s="39"/>
      <c r="V183" s="39"/>
      <c r="W183" s="39"/>
      <c r="X183" s="39"/>
      <c r="Y183" s="39"/>
      <c r="Z183" s="39"/>
      <c r="AA183" s="39"/>
      <c r="AB183" s="39"/>
      <c r="AC183" s="39"/>
      <c r="AD183" s="39"/>
      <c r="AE183" s="39"/>
      <c r="AR183" s="226" t="s">
        <v>200</v>
      </c>
      <c r="AT183" s="226" t="s">
        <v>195</v>
      </c>
      <c r="AU183" s="226" t="s">
        <v>89</v>
      </c>
      <c r="AY183" s="17" t="s">
        <v>192</v>
      </c>
      <c r="BE183" s="227">
        <f>IF(N183="základní",J183,0)</f>
        <v>0</v>
      </c>
      <c r="BF183" s="227">
        <f>IF(N183="snížená",J183,0)</f>
        <v>0</v>
      </c>
      <c r="BG183" s="227">
        <f>IF(N183="zákl. přenesená",J183,0)</f>
        <v>0</v>
      </c>
      <c r="BH183" s="227">
        <f>IF(N183="sníž. přenesená",J183,0)</f>
        <v>0</v>
      </c>
      <c r="BI183" s="227">
        <f>IF(N183="nulová",J183,0)</f>
        <v>0</v>
      </c>
      <c r="BJ183" s="17" t="s">
        <v>89</v>
      </c>
      <c r="BK183" s="227">
        <f>ROUND(I183*H183,2)</f>
        <v>0</v>
      </c>
      <c r="BL183" s="17" t="s">
        <v>200</v>
      </c>
      <c r="BM183" s="226" t="s">
        <v>1721</v>
      </c>
    </row>
    <row r="184" s="2" customFormat="1" ht="16.5" customHeight="1">
      <c r="A184" s="39"/>
      <c r="B184" s="40"/>
      <c r="C184" s="215" t="s">
        <v>615</v>
      </c>
      <c r="D184" s="215" t="s">
        <v>195</v>
      </c>
      <c r="E184" s="216" t="s">
        <v>1722</v>
      </c>
      <c r="F184" s="217" t="s">
        <v>1723</v>
      </c>
      <c r="G184" s="218" t="s">
        <v>220</v>
      </c>
      <c r="H184" s="219">
        <v>1</v>
      </c>
      <c r="I184" s="220"/>
      <c r="J184" s="221">
        <f>ROUND(I184*H184,2)</f>
        <v>0</v>
      </c>
      <c r="K184" s="217" t="s">
        <v>199</v>
      </c>
      <c r="L184" s="45"/>
      <c r="M184" s="222" t="s">
        <v>44</v>
      </c>
      <c r="N184" s="223" t="s">
        <v>53</v>
      </c>
      <c r="O184" s="85"/>
      <c r="P184" s="224">
        <f>O184*H184</f>
        <v>0</v>
      </c>
      <c r="Q184" s="224">
        <v>0</v>
      </c>
      <c r="R184" s="224">
        <f>Q184*H184</f>
        <v>0</v>
      </c>
      <c r="S184" s="224">
        <v>0</v>
      </c>
      <c r="T184" s="225">
        <f>S184*H184</f>
        <v>0</v>
      </c>
      <c r="U184" s="39"/>
      <c r="V184" s="39"/>
      <c r="W184" s="39"/>
      <c r="X184" s="39"/>
      <c r="Y184" s="39"/>
      <c r="Z184" s="39"/>
      <c r="AA184" s="39"/>
      <c r="AB184" s="39"/>
      <c r="AC184" s="39"/>
      <c r="AD184" s="39"/>
      <c r="AE184" s="39"/>
      <c r="AR184" s="226" t="s">
        <v>200</v>
      </c>
      <c r="AT184" s="226" t="s">
        <v>195</v>
      </c>
      <c r="AU184" s="226" t="s">
        <v>89</v>
      </c>
      <c r="AY184" s="17" t="s">
        <v>192</v>
      </c>
      <c r="BE184" s="227">
        <f>IF(N184="základní",J184,0)</f>
        <v>0</v>
      </c>
      <c r="BF184" s="227">
        <f>IF(N184="snížená",J184,0)</f>
        <v>0</v>
      </c>
      <c r="BG184" s="227">
        <f>IF(N184="zákl. přenesená",J184,0)</f>
        <v>0</v>
      </c>
      <c r="BH184" s="227">
        <f>IF(N184="sníž. přenesená",J184,0)</f>
        <v>0</v>
      </c>
      <c r="BI184" s="227">
        <f>IF(N184="nulová",J184,0)</f>
        <v>0</v>
      </c>
      <c r="BJ184" s="17" t="s">
        <v>89</v>
      </c>
      <c r="BK184" s="227">
        <f>ROUND(I184*H184,2)</f>
        <v>0</v>
      </c>
      <c r="BL184" s="17" t="s">
        <v>200</v>
      </c>
      <c r="BM184" s="226" t="s">
        <v>1724</v>
      </c>
    </row>
    <row r="185" s="2" customFormat="1" ht="33" customHeight="1">
      <c r="A185" s="39"/>
      <c r="B185" s="40"/>
      <c r="C185" s="215" t="s">
        <v>620</v>
      </c>
      <c r="D185" s="215" t="s">
        <v>195</v>
      </c>
      <c r="E185" s="216" t="s">
        <v>1725</v>
      </c>
      <c r="F185" s="217" t="s">
        <v>1726</v>
      </c>
      <c r="G185" s="218" t="s">
        <v>220</v>
      </c>
      <c r="H185" s="219">
        <v>1</v>
      </c>
      <c r="I185" s="220"/>
      <c r="J185" s="221">
        <f>ROUND(I185*H185,2)</f>
        <v>0</v>
      </c>
      <c r="K185" s="217" t="s">
        <v>199</v>
      </c>
      <c r="L185" s="45"/>
      <c r="M185" s="222" t="s">
        <v>44</v>
      </c>
      <c r="N185" s="223" t="s">
        <v>53</v>
      </c>
      <c r="O185" s="85"/>
      <c r="P185" s="224">
        <f>O185*H185</f>
        <v>0</v>
      </c>
      <c r="Q185" s="224">
        <v>0</v>
      </c>
      <c r="R185" s="224">
        <f>Q185*H185</f>
        <v>0</v>
      </c>
      <c r="S185" s="224">
        <v>0</v>
      </c>
      <c r="T185" s="225">
        <f>S185*H185</f>
        <v>0</v>
      </c>
      <c r="U185" s="39"/>
      <c r="V185" s="39"/>
      <c r="W185" s="39"/>
      <c r="X185" s="39"/>
      <c r="Y185" s="39"/>
      <c r="Z185" s="39"/>
      <c r="AA185" s="39"/>
      <c r="AB185" s="39"/>
      <c r="AC185" s="39"/>
      <c r="AD185" s="39"/>
      <c r="AE185" s="39"/>
      <c r="AR185" s="226" t="s">
        <v>200</v>
      </c>
      <c r="AT185" s="226" t="s">
        <v>195</v>
      </c>
      <c r="AU185" s="226" t="s">
        <v>89</v>
      </c>
      <c r="AY185" s="17" t="s">
        <v>192</v>
      </c>
      <c r="BE185" s="227">
        <f>IF(N185="základní",J185,0)</f>
        <v>0</v>
      </c>
      <c r="BF185" s="227">
        <f>IF(N185="snížená",J185,0)</f>
        <v>0</v>
      </c>
      <c r="BG185" s="227">
        <f>IF(N185="zákl. přenesená",J185,0)</f>
        <v>0</v>
      </c>
      <c r="BH185" s="227">
        <f>IF(N185="sníž. přenesená",J185,0)</f>
        <v>0</v>
      </c>
      <c r="BI185" s="227">
        <f>IF(N185="nulová",J185,0)</f>
        <v>0</v>
      </c>
      <c r="BJ185" s="17" t="s">
        <v>89</v>
      </c>
      <c r="BK185" s="227">
        <f>ROUND(I185*H185,2)</f>
        <v>0</v>
      </c>
      <c r="BL185" s="17" t="s">
        <v>200</v>
      </c>
      <c r="BM185" s="226" t="s">
        <v>1727</v>
      </c>
    </row>
    <row r="186" s="2" customFormat="1" ht="16.5" customHeight="1">
      <c r="A186" s="39"/>
      <c r="B186" s="40"/>
      <c r="C186" s="215" t="s">
        <v>624</v>
      </c>
      <c r="D186" s="215" t="s">
        <v>195</v>
      </c>
      <c r="E186" s="216" t="s">
        <v>1728</v>
      </c>
      <c r="F186" s="217" t="s">
        <v>1729</v>
      </c>
      <c r="G186" s="218" t="s">
        <v>220</v>
      </c>
      <c r="H186" s="219">
        <v>1</v>
      </c>
      <c r="I186" s="220"/>
      <c r="J186" s="221">
        <f>ROUND(I186*H186,2)</f>
        <v>0</v>
      </c>
      <c r="K186" s="217" t="s">
        <v>199</v>
      </c>
      <c r="L186" s="45"/>
      <c r="M186" s="222" t="s">
        <v>44</v>
      </c>
      <c r="N186" s="223" t="s">
        <v>53</v>
      </c>
      <c r="O186" s="85"/>
      <c r="P186" s="224">
        <f>O186*H186</f>
        <v>0</v>
      </c>
      <c r="Q186" s="224">
        <v>0</v>
      </c>
      <c r="R186" s="224">
        <f>Q186*H186</f>
        <v>0</v>
      </c>
      <c r="S186" s="224">
        <v>0</v>
      </c>
      <c r="T186" s="225">
        <f>S186*H186</f>
        <v>0</v>
      </c>
      <c r="U186" s="39"/>
      <c r="V186" s="39"/>
      <c r="W186" s="39"/>
      <c r="X186" s="39"/>
      <c r="Y186" s="39"/>
      <c r="Z186" s="39"/>
      <c r="AA186" s="39"/>
      <c r="AB186" s="39"/>
      <c r="AC186" s="39"/>
      <c r="AD186" s="39"/>
      <c r="AE186" s="39"/>
      <c r="AR186" s="226" t="s">
        <v>211</v>
      </c>
      <c r="AT186" s="226" t="s">
        <v>195</v>
      </c>
      <c r="AU186" s="226" t="s">
        <v>89</v>
      </c>
      <c r="AY186" s="17" t="s">
        <v>192</v>
      </c>
      <c r="BE186" s="227">
        <f>IF(N186="základní",J186,0)</f>
        <v>0</v>
      </c>
      <c r="BF186" s="227">
        <f>IF(N186="snížená",J186,0)</f>
        <v>0</v>
      </c>
      <c r="BG186" s="227">
        <f>IF(N186="zákl. přenesená",J186,0)</f>
        <v>0</v>
      </c>
      <c r="BH186" s="227">
        <f>IF(N186="sníž. přenesená",J186,0)</f>
        <v>0</v>
      </c>
      <c r="BI186" s="227">
        <f>IF(N186="nulová",J186,0)</f>
        <v>0</v>
      </c>
      <c r="BJ186" s="17" t="s">
        <v>89</v>
      </c>
      <c r="BK186" s="227">
        <f>ROUND(I186*H186,2)</f>
        <v>0</v>
      </c>
      <c r="BL186" s="17" t="s">
        <v>211</v>
      </c>
      <c r="BM186" s="226" t="s">
        <v>1730</v>
      </c>
    </row>
    <row r="187" s="2" customFormat="1" ht="24.15" customHeight="1">
      <c r="A187" s="39"/>
      <c r="B187" s="40"/>
      <c r="C187" s="228" t="s">
        <v>628</v>
      </c>
      <c r="D187" s="228" t="s">
        <v>266</v>
      </c>
      <c r="E187" s="229" t="s">
        <v>1731</v>
      </c>
      <c r="F187" s="230" t="s">
        <v>1732</v>
      </c>
      <c r="G187" s="231" t="s">
        <v>220</v>
      </c>
      <c r="H187" s="232">
        <v>4</v>
      </c>
      <c r="I187" s="233"/>
      <c r="J187" s="234">
        <f>ROUND(I187*H187,2)</f>
        <v>0</v>
      </c>
      <c r="K187" s="230" t="s">
        <v>199</v>
      </c>
      <c r="L187" s="235"/>
      <c r="M187" s="236" t="s">
        <v>44</v>
      </c>
      <c r="N187" s="237" t="s">
        <v>53</v>
      </c>
      <c r="O187" s="85"/>
      <c r="P187" s="224">
        <f>O187*H187</f>
        <v>0</v>
      </c>
      <c r="Q187" s="224">
        <v>0</v>
      </c>
      <c r="R187" s="224">
        <f>Q187*H187</f>
        <v>0</v>
      </c>
      <c r="S187" s="224">
        <v>0</v>
      </c>
      <c r="T187" s="225">
        <f>S187*H187</f>
        <v>0</v>
      </c>
      <c r="U187" s="39"/>
      <c r="V187" s="39"/>
      <c r="W187" s="39"/>
      <c r="X187" s="39"/>
      <c r="Y187" s="39"/>
      <c r="Z187" s="39"/>
      <c r="AA187" s="39"/>
      <c r="AB187" s="39"/>
      <c r="AC187" s="39"/>
      <c r="AD187" s="39"/>
      <c r="AE187" s="39"/>
      <c r="AR187" s="226" t="s">
        <v>269</v>
      </c>
      <c r="AT187" s="226" t="s">
        <v>266</v>
      </c>
      <c r="AU187" s="226" t="s">
        <v>89</v>
      </c>
      <c r="AY187" s="17" t="s">
        <v>192</v>
      </c>
      <c r="BE187" s="227">
        <f>IF(N187="základní",J187,0)</f>
        <v>0</v>
      </c>
      <c r="BF187" s="227">
        <f>IF(N187="snížená",J187,0)</f>
        <v>0</v>
      </c>
      <c r="BG187" s="227">
        <f>IF(N187="zákl. přenesená",J187,0)</f>
        <v>0</v>
      </c>
      <c r="BH187" s="227">
        <f>IF(N187="sníž. přenesená",J187,0)</f>
        <v>0</v>
      </c>
      <c r="BI187" s="227">
        <f>IF(N187="nulová",J187,0)</f>
        <v>0</v>
      </c>
      <c r="BJ187" s="17" t="s">
        <v>89</v>
      </c>
      <c r="BK187" s="227">
        <f>ROUND(I187*H187,2)</f>
        <v>0</v>
      </c>
      <c r="BL187" s="17" t="s">
        <v>270</v>
      </c>
      <c r="BM187" s="226" t="s">
        <v>1733</v>
      </c>
    </row>
    <row r="188" s="2" customFormat="1" ht="16.5" customHeight="1">
      <c r="A188" s="39"/>
      <c r="B188" s="40"/>
      <c r="C188" s="228" t="s">
        <v>632</v>
      </c>
      <c r="D188" s="228" t="s">
        <v>266</v>
      </c>
      <c r="E188" s="229" t="s">
        <v>1734</v>
      </c>
      <c r="F188" s="230" t="s">
        <v>1735</v>
      </c>
      <c r="G188" s="231" t="s">
        <v>220</v>
      </c>
      <c r="H188" s="232">
        <v>4</v>
      </c>
      <c r="I188" s="233"/>
      <c r="J188" s="234">
        <f>ROUND(I188*H188,2)</f>
        <v>0</v>
      </c>
      <c r="K188" s="230" t="s">
        <v>199</v>
      </c>
      <c r="L188" s="235"/>
      <c r="M188" s="236" t="s">
        <v>44</v>
      </c>
      <c r="N188" s="237" t="s">
        <v>53</v>
      </c>
      <c r="O188" s="85"/>
      <c r="P188" s="224">
        <f>O188*H188</f>
        <v>0</v>
      </c>
      <c r="Q188" s="224">
        <v>0</v>
      </c>
      <c r="R188" s="224">
        <f>Q188*H188</f>
        <v>0</v>
      </c>
      <c r="S188" s="224">
        <v>0</v>
      </c>
      <c r="T188" s="225">
        <f>S188*H188</f>
        <v>0</v>
      </c>
      <c r="U188" s="39"/>
      <c r="V188" s="39"/>
      <c r="W188" s="39"/>
      <c r="X188" s="39"/>
      <c r="Y188" s="39"/>
      <c r="Z188" s="39"/>
      <c r="AA188" s="39"/>
      <c r="AB188" s="39"/>
      <c r="AC188" s="39"/>
      <c r="AD188" s="39"/>
      <c r="AE188" s="39"/>
      <c r="AR188" s="226" t="s">
        <v>269</v>
      </c>
      <c r="AT188" s="226" t="s">
        <v>266</v>
      </c>
      <c r="AU188" s="226" t="s">
        <v>89</v>
      </c>
      <c r="AY188" s="17" t="s">
        <v>192</v>
      </c>
      <c r="BE188" s="227">
        <f>IF(N188="základní",J188,0)</f>
        <v>0</v>
      </c>
      <c r="BF188" s="227">
        <f>IF(N188="snížená",J188,0)</f>
        <v>0</v>
      </c>
      <c r="BG188" s="227">
        <f>IF(N188="zákl. přenesená",J188,0)</f>
        <v>0</v>
      </c>
      <c r="BH188" s="227">
        <f>IF(N188="sníž. přenesená",J188,0)</f>
        <v>0</v>
      </c>
      <c r="BI188" s="227">
        <f>IF(N188="nulová",J188,0)</f>
        <v>0</v>
      </c>
      <c r="BJ188" s="17" t="s">
        <v>89</v>
      </c>
      <c r="BK188" s="227">
        <f>ROUND(I188*H188,2)</f>
        <v>0</v>
      </c>
      <c r="BL188" s="17" t="s">
        <v>270</v>
      </c>
      <c r="BM188" s="226" t="s">
        <v>1736</v>
      </c>
    </row>
    <row r="189" s="2" customFormat="1" ht="16.5" customHeight="1">
      <c r="A189" s="39"/>
      <c r="B189" s="40"/>
      <c r="C189" s="215" t="s">
        <v>636</v>
      </c>
      <c r="D189" s="215" t="s">
        <v>195</v>
      </c>
      <c r="E189" s="216" t="s">
        <v>1737</v>
      </c>
      <c r="F189" s="217" t="s">
        <v>1738</v>
      </c>
      <c r="G189" s="218" t="s">
        <v>220</v>
      </c>
      <c r="H189" s="219">
        <v>4</v>
      </c>
      <c r="I189" s="220"/>
      <c r="J189" s="221">
        <f>ROUND(I189*H189,2)</f>
        <v>0</v>
      </c>
      <c r="K189" s="217" t="s">
        <v>199</v>
      </c>
      <c r="L189" s="45"/>
      <c r="M189" s="222" t="s">
        <v>44</v>
      </c>
      <c r="N189" s="223" t="s">
        <v>53</v>
      </c>
      <c r="O189" s="85"/>
      <c r="P189" s="224">
        <f>O189*H189</f>
        <v>0</v>
      </c>
      <c r="Q189" s="224">
        <v>0</v>
      </c>
      <c r="R189" s="224">
        <f>Q189*H189</f>
        <v>0</v>
      </c>
      <c r="S189" s="224">
        <v>0</v>
      </c>
      <c r="T189" s="225">
        <f>S189*H189</f>
        <v>0</v>
      </c>
      <c r="U189" s="39"/>
      <c r="V189" s="39"/>
      <c r="W189" s="39"/>
      <c r="X189" s="39"/>
      <c r="Y189" s="39"/>
      <c r="Z189" s="39"/>
      <c r="AA189" s="39"/>
      <c r="AB189" s="39"/>
      <c r="AC189" s="39"/>
      <c r="AD189" s="39"/>
      <c r="AE189" s="39"/>
      <c r="AR189" s="226" t="s">
        <v>200</v>
      </c>
      <c r="AT189" s="226" t="s">
        <v>195</v>
      </c>
      <c r="AU189" s="226" t="s">
        <v>89</v>
      </c>
      <c r="AY189" s="17" t="s">
        <v>192</v>
      </c>
      <c r="BE189" s="227">
        <f>IF(N189="základní",J189,0)</f>
        <v>0</v>
      </c>
      <c r="BF189" s="227">
        <f>IF(N189="snížená",J189,0)</f>
        <v>0</v>
      </c>
      <c r="BG189" s="227">
        <f>IF(N189="zákl. přenesená",J189,0)</f>
        <v>0</v>
      </c>
      <c r="BH189" s="227">
        <f>IF(N189="sníž. přenesená",J189,0)</f>
        <v>0</v>
      </c>
      <c r="BI189" s="227">
        <f>IF(N189="nulová",J189,0)</f>
        <v>0</v>
      </c>
      <c r="BJ189" s="17" t="s">
        <v>89</v>
      </c>
      <c r="BK189" s="227">
        <f>ROUND(I189*H189,2)</f>
        <v>0</v>
      </c>
      <c r="BL189" s="17" t="s">
        <v>200</v>
      </c>
      <c r="BM189" s="226" t="s">
        <v>1739</v>
      </c>
    </row>
    <row r="190" s="2" customFormat="1" ht="24.15" customHeight="1">
      <c r="A190" s="39"/>
      <c r="B190" s="40"/>
      <c r="C190" s="215" t="s">
        <v>640</v>
      </c>
      <c r="D190" s="215" t="s">
        <v>195</v>
      </c>
      <c r="E190" s="216" t="s">
        <v>1740</v>
      </c>
      <c r="F190" s="217" t="s">
        <v>1741</v>
      </c>
      <c r="G190" s="218" t="s">
        <v>220</v>
      </c>
      <c r="H190" s="219">
        <v>4</v>
      </c>
      <c r="I190" s="220"/>
      <c r="J190" s="221">
        <f>ROUND(I190*H190,2)</f>
        <v>0</v>
      </c>
      <c r="K190" s="217" t="s">
        <v>199</v>
      </c>
      <c r="L190" s="45"/>
      <c r="M190" s="222" t="s">
        <v>44</v>
      </c>
      <c r="N190" s="223" t="s">
        <v>53</v>
      </c>
      <c r="O190" s="85"/>
      <c r="P190" s="224">
        <f>O190*H190</f>
        <v>0</v>
      </c>
      <c r="Q190" s="224">
        <v>0</v>
      </c>
      <c r="R190" s="224">
        <f>Q190*H190</f>
        <v>0</v>
      </c>
      <c r="S190" s="224">
        <v>0</v>
      </c>
      <c r="T190" s="225">
        <f>S190*H190</f>
        <v>0</v>
      </c>
      <c r="U190" s="39"/>
      <c r="V190" s="39"/>
      <c r="W190" s="39"/>
      <c r="X190" s="39"/>
      <c r="Y190" s="39"/>
      <c r="Z190" s="39"/>
      <c r="AA190" s="39"/>
      <c r="AB190" s="39"/>
      <c r="AC190" s="39"/>
      <c r="AD190" s="39"/>
      <c r="AE190" s="39"/>
      <c r="AR190" s="226" t="s">
        <v>200</v>
      </c>
      <c r="AT190" s="226" t="s">
        <v>195</v>
      </c>
      <c r="AU190" s="226" t="s">
        <v>89</v>
      </c>
      <c r="AY190" s="17" t="s">
        <v>192</v>
      </c>
      <c r="BE190" s="227">
        <f>IF(N190="základní",J190,0)</f>
        <v>0</v>
      </c>
      <c r="BF190" s="227">
        <f>IF(N190="snížená",J190,0)</f>
        <v>0</v>
      </c>
      <c r="BG190" s="227">
        <f>IF(N190="zákl. přenesená",J190,0)</f>
        <v>0</v>
      </c>
      <c r="BH190" s="227">
        <f>IF(N190="sníž. přenesená",J190,0)</f>
        <v>0</v>
      </c>
      <c r="BI190" s="227">
        <f>IF(N190="nulová",J190,0)</f>
        <v>0</v>
      </c>
      <c r="BJ190" s="17" t="s">
        <v>89</v>
      </c>
      <c r="BK190" s="227">
        <f>ROUND(I190*H190,2)</f>
        <v>0</v>
      </c>
      <c r="BL190" s="17" t="s">
        <v>200</v>
      </c>
      <c r="BM190" s="226" t="s">
        <v>1742</v>
      </c>
    </row>
    <row r="191" s="2" customFormat="1" ht="24.15" customHeight="1">
      <c r="A191" s="39"/>
      <c r="B191" s="40"/>
      <c r="C191" s="228" t="s">
        <v>645</v>
      </c>
      <c r="D191" s="228" t="s">
        <v>266</v>
      </c>
      <c r="E191" s="229" t="s">
        <v>1743</v>
      </c>
      <c r="F191" s="230" t="s">
        <v>1744</v>
      </c>
      <c r="G191" s="231" t="s">
        <v>220</v>
      </c>
      <c r="H191" s="232">
        <v>1</v>
      </c>
      <c r="I191" s="233"/>
      <c r="J191" s="234">
        <f>ROUND(I191*H191,2)</f>
        <v>0</v>
      </c>
      <c r="K191" s="230" t="s">
        <v>199</v>
      </c>
      <c r="L191" s="235"/>
      <c r="M191" s="236" t="s">
        <v>44</v>
      </c>
      <c r="N191" s="237" t="s">
        <v>53</v>
      </c>
      <c r="O191" s="85"/>
      <c r="P191" s="224">
        <f>O191*H191</f>
        <v>0</v>
      </c>
      <c r="Q191" s="224">
        <v>0</v>
      </c>
      <c r="R191" s="224">
        <f>Q191*H191</f>
        <v>0</v>
      </c>
      <c r="S191" s="224">
        <v>0</v>
      </c>
      <c r="T191" s="225">
        <f>S191*H191</f>
        <v>0</v>
      </c>
      <c r="U191" s="39"/>
      <c r="V191" s="39"/>
      <c r="W191" s="39"/>
      <c r="X191" s="39"/>
      <c r="Y191" s="39"/>
      <c r="Z191" s="39"/>
      <c r="AA191" s="39"/>
      <c r="AB191" s="39"/>
      <c r="AC191" s="39"/>
      <c r="AD191" s="39"/>
      <c r="AE191" s="39"/>
      <c r="AR191" s="226" t="s">
        <v>269</v>
      </c>
      <c r="AT191" s="226" t="s">
        <v>266</v>
      </c>
      <c r="AU191" s="226" t="s">
        <v>89</v>
      </c>
      <c r="AY191" s="17" t="s">
        <v>192</v>
      </c>
      <c r="BE191" s="227">
        <f>IF(N191="základní",J191,0)</f>
        <v>0</v>
      </c>
      <c r="BF191" s="227">
        <f>IF(N191="snížená",J191,0)</f>
        <v>0</v>
      </c>
      <c r="BG191" s="227">
        <f>IF(N191="zákl. přenesená",J191,0)</f>
        <v>0</v>
      </c>
      <c r="BH191" s="227">
        <f>IF(N191="sníž. přenesená",J191,0)</f>
        <v>0</v>
      </c>
      <c r="BI191" s="227">
        <f>IF(N191="nulová",J191,0)</f>
        <v>0</v>
      </c>
      <c r="BJ191" s="17" t="s">
        <v>89</v>
      </c>
      <c r="BK191" s="227">
        <f>ROUND(I191*H191,2)</f>
        <v>0</v>
      </c>
      <c r="BL191" s="17" t="s">
        <v>270</v>
      </c>
      <c r="BM191" s="226" t="s">
        <v>1745</v>
      </c>
    </row>
    <row r="192" s="2" customFormat="1" ht="24.15" customHeight="1">
      <c r="A192" s="39"/>
      <c r="B192" s="40"/>
      <c r="C192" s="215" t="s">
        <v>649</v>
      </c>
      <c r="D192" s="215" t="s">
        <v>195</v>
      </c>
      <c r="E192" s="216" t="s">
        <v>1746</v>
      </c>
      <c r="F192" s="217" t="s">
        <v>1747</v>
      </c>
      <c r="G192" s="218" t="s">
        <v>220</v>
      </c>
      <c r="H192" s="219">
        <v>1</v>
      </c>
      <c r="I192" s="220"/>
      <c r="J192" s="221">
        <f>ROUND(I192*H192,2)</f>
        <v>0</v>
      </c>
      <c r="K192" s="217" t="s">
        <v>199</v>
      </c>
      <c r="L192" s="45"/>
      <c r="M192" s="222" t="s">
        <v>44</v>
      </c>
      <c r="N192" s="223" t="s">
        <v>53</v>
      </c>
      <c r="O192" s="85"/>
      <c r="P192" s="224">
        <f>O192*H192</f>
        <v>0</v>
      </c>
      <c r="Q192" s="224">
        <v>0</v>
      </c>
      <c r="R192" s="224">
        <f>Q192*H192</f>
        <v>0</v>
      </c>
      <c r="S192" s="224">
        <v>0</v>
      </c>
      <c r="T192" s="225">
        <f>S192*H192</f>
        <v>0</v>
      </c>
      <c r="U192" s="39"/>
      <c r="V192" s="39"/>
      <c r="W192" s="39"/>
      <c r="X192" s="39"/>
      <c r="Y192" s="39"/>
      <c r="Z192" s="39"/>
      <c r="AA192" s="39"/>
      <c r="AB192" s="39"/>
      <c r="AC192" s="39"/>
      <c r="AD192" s="39"/>
      <c r="AE192" s="39"/>
      <c r="AR192" s="226" t="s">
        <v>200</v>
      </c>
      <c r="AT192" s="226" t="s">
        <v>195</v>
      </c>
      <c r="AU192" s="226" t="s">
        <v>89</v>
      </c>
      <c r="AY192" s="17" t="s">
        <v>192</v>
      </c>
      <c r="BE192" s="227">
        <f>IF(N192="základní",J192,0)</f>
        <v>0</v>
      </c>
      <c r="BF192" s="227">
        <f>IF(N192="snížená",J192,0)</f>
        <v>0</v>
      </c>
      <c r="BG192" s="227">
        <f>IF(N192="zákl. přenesená",J192,0)</f>
        <v>0</v>
      </c>
      <c r="BH192" s="227">
        <f>IF(N192="sníž. přenesená",J192,0)</f>
        <v>0</v>
      </c>
      <c r="BI192" s="227">
        <f>IF(N192="nulová",J192,0)</f>
        <v>0</v>
      </c>
      <c r="BJ192" s="17" t="s">
        <v>89</v>
      </c>
      <c r="BK192" s="227">
        <f>ROUND(I192*H192,2)</f>
        <v>0</v>
      </c>
      <c r="BL192" s="17" t="s">
        <v>200</v>
      </c>
      <c r="BM192" s="226" t="s">
        <v>1748</v>
      </c>
    </row>
    <row r="193" s="2" customFormat="1" ht="16.5" customHeight="1">
      <c r="A193" s="39"/>
      <c r="B193" s="40"/>
      <c r="C193" s="215" t="s">
        <v>655</v>
      </c>
      <c r="D193" s="215" t="s">
        <v>195</v>
      </c>
      <c r="E193" s="216" t="s">
        <v>1749</v>
      </c>
      <c r="F193" s="217" t="s">
        <v>1750</v>
      </c>
      <c r="G193" s="218" t="s">
        <v>220</v>
      </c>
      <c r="H193" s="219">
        <v>1</v>
      </c>
      <c r="I193" s="220"/>
      <c r="J193" s="221">
        <f>ROUND(I193*H193,2)</f>
        <v>0</v>
      </c>
      <c r="K193" s="217" t="s">
        <v>199</v>
      </c>
      <c r="L193" s="45"/>
      <c r="M193" s="222" t="s">
        <v>44</v>
      </c>
      <c r="N193" s="223" t="s">
        <v>53</v>
      </c>
      <c r="O193" s="85"/>
      <c r="P193" s="224">
        <f>O193*H193</f>
        <v>0</v>
      </c>
      <c r="Q193" s="224">
        <v>0</v>
      </c>
      <c r="R193" s="224">
        <f>Q193*H193</f>
        <v>0</v>
      </c>
      <c r="S193" s="224">
        <v>0</v>
      </c>
      <c r="T193" s="225">
        <f>S193*H193</f>
        <v>0</v>
      </c>
      <c r="U193" s="39"/>
      <c r="V193" s="39"/>
      <c r="W193" s="39"/>
      <c r="X193" s="39"/>
      <c r="Y193" s="39"/>
      <c r="Z193" s="39"/>
      <c r="AA193" s="39"/>
      <c r="AB193" s="39"/>
      <c r="AC193" s="39"/>
      <c r="AD193" s="39"/>
      <c r="AE193" s="39"/>
      <c r="AR193" s="226" t="s">
        <v>89</v>
      </c>
      <c r="AT193" s="226" t="s">
        <v>195</v>
      </c>
      <c r="AU193" s="226" t="s">
        <v>89</v>
      </c>
      <c r="AY193" s="17" t="s">
        <v>192</v>
      </c>
      <c r="BE193" s="227">
        <f>IF(N193="základní",J193,0)</f>
        <v>0</v>
      </c>
      <c r="BF193" s="227">
        <f>IF(N193="snížená",J193,0)</f>
        <v>0</v>
      </c>
      <c r="BG193" s="227">
        <f>IF(N193="zákl. přenesená",J193,0)</f>
        <v>0</v>
      </c>
      <c r="BH193" s="227">
        <f>IF(N193="sníž. přenesená",J193,0)</f>
        <v>0</v>
      </c>
      <c r="BI193" s="227">
        <f>IF(N193="nulová",J193,0)</f>
        <v>0</v>
      </c>
      <c r="BJ193" s="17" t="s">
        <v>89</v>
      </c>
      <c r="BK193" s="227">
        <f>ROUND(I193*H193,2)</f>
        <v>0</v>
      </c>
      <c r="BL193" s="17" t="s">
        <v>89</v>
      </c>
      <c r="BM193" s="226" t="s">
        <v>1751</v>
      </c>
    </row>
    <row r="194" s="2" customFormat="1" ht="24.15" customHeight="1">
      <c r="A194" s="39"/>
      <c r="B194" s="40"/>
      <c r="C194" s="228" t="s">
        <v>659</v>
      </c>
      <c r="D194" s="228" t="s">
        <v>266</v>
      </c>
      <c r="E194" s="229" t="s">
        <v>1752</v>
      </c>
      <c r="F194" s="230" t="s">
        <v>1753</v>
      </c>
      <c r="G194" s="231" t="s">
        <v>220</v>
      </c>
      <c r="H194" s="232">
        <v>7</v>
      </c>
      <c r="I194" s="233"/>
      <c r="J194" s="234">
        <f>ROUND(I194*H194,2)</f>
        <v>0</v>
      </c>
      <c r="K194" s="230" t="s">
        <v>199</v>
      </c>
      <c r="L194" s="235"/>
      <c r="M194" s="236" t="s">
        <v>44</v>
      </c>
      <c r="N194" s="237" t="s">
        <v>53</v>
      </c>
      <c r="O194" s="85"/>
      <c r="P194" s="224">
        <f>O194*H194</f>
        <v>0</v>
      </c>
      <c r="Q194" s="224">
        <v>0</v>
      </c>
      <c r="R194" s="224">
        <f>Q194*H194</f>
        <v>0</v>
      </c>
      <c r="S194" s="224">
        <v>0</v>
      </c>
      <c r="T194" s="225">
        <f>S194*H194</f>
        <v>0</v>
      </c>
      <c r="U194" s="39"/>
      <c r="V194" s="39"/>
      <c r="W194" s="39"/>
      <c r="X194" s="39"/>
      <c r="Y194" s="39"/>
      <c r="Z194" s="39"/>
      <c r="AA194" s="39"/>
      <c r="AB194" s="39"/>
      <c r="AC194" s="39"/>
      <c r="AD194" s="39"/>
      <c r="AE194" s="39"/>
      <c r="AR194" s="226" t="s">
        <v>269</v>
      </c>
      <c r="AT194" s="226" t="s">
        <v>266</v>
      </c>
      <c r="AU194" s="226" t="s">
        <v>89</v>
      </c>
      <c r="AY194" s="17" t="s">
        <v>192</v>
      </c>
      <c r="BE194" s="227">
        <f>IF(N194="základní",J194,0)</f>
        <v>0</v>
      </c>
      <c r="BF194" s="227">
        <f>IF(N194="snížená",J194,0)</f>
        <v>0</v>
      </c>
      <c r="BG194" s="227">
        <f>IF(N194="zákl. přenesená",J194,0)</f>
        <v>0</v>
      </c>
      <c r="BH194" s="227">
        <f>IF(N194="sníž. přenesená",J194,0)</f>
        <v>0</v>
      </c>
      <c r="BI194" s="227">
        <f>IF(N194="nulová",J194,0)</f>
        <v>0</v>
      </c>
      <c r="BJ194" s="17" t="s">
        <v>89</v>
      </c>
      <c r="BK194" s="227">
        <f>ROUND(I194*H194,2)</f>
        <v>0</v>
      </c>
      <c r="BL194" s="17" t="s">
        <v>270</v>
      </c>
      <c r="BM194" s="226" t="s">
        <v>1754</v>
      </c>
    </row>
    <row r="195" s="2" customFormat="1" ht="16.5" customHeight="1">
      <c r="A195" s="39"/>
      <c r="B195" s="40"/>
      <c r="C195" s="215" t="s">
        <v>663</v>
      </c>
      <c r="D195" s="215" t="s">
        <v>195</v>
      </c>
      <c r="E195" s="216" t="s">
        <v>1755</v>
      </c>
      <c r="F195" s="217" t="s">
        <v>1756</v>
      </c>
      <c r="G195" s="218" t="s">
        <v>220</v>
      </c>
      <c r="H195" s="219">
        <v>7</v>
      </c>
      <c r="I195" s="220"/>
      <c r="J195" s="221">
        <f>ROUND(I195*H195,2)</f>
        <v>0</v>
      </c>
      <c r="K195" s="217" t="s">
        <v>199</v>
      </c>
      <c r="L195" s="45"/>
      <c r="M195" s="222" t="s">
        <v>44</v>
      </c>
      <c r="N195" s="223" t="s">
        <v>53</v>
      </c>
      <c r="O195" s="85"/>
      <c r="P195" s="224">
        <f>O195*H195</f>
        <v>0</v>
      </c>
      <c r="Q195" s="224">
        <v>0</v>
      </c>
      <c r="R195" s="224">
        <f>Q195*H195</f>
        <v>0</v>
      </c>
      <c r="S195" s="224">
        <v>0</v>
      </c>
      <c r="T195" s="225">
        <f>S195*H195</f>
        <v>0</v>
      </c>
      <c r="U195" s="39"/>
      <c r="V195" s="39"/>
      <c r="W195" s="39"/>
      <c r="X195" s="39"/>
      <c r="Y195" s="39"/>
      <c r="Z195" s="39"/>
      <c r="AA195" s="39"/>
      <c r="AB195" s="39"/>
      <c r="AC195" s="39"/>
      <c r="AD195" s="39"/>
      <c r="AE195" s="39"/>
      <c r="AR195" s="226" t="s">
        <v>200</v>
      </c>
      <c r="AT195" s="226" t="s">
        <v>195</v>
      </c>
      <c r="AU195" s="226" t="s">
        <v>89</v>
      </c>
      <c r="AY195" s="17" t="s">
        <v>192</v>
      </c>
      <c r="BE195" s="227">
        <f>IF(N195="základní",J195,0)</f>
        <v>0</v>
      </c>
      <c r="BF195" s="227">
        <f>IF(N195="snížená",J195,0)</f>
        <v>0</v>
      </c>
      <c r="BG195" s="227">
        <f>IF(N195="zákl. přenesená",J195,0)</f>
        <v>0</v>
      </c>
      <c r="BH195" s="227">
        <f>IF(N195="sníž. přenesená",J195,0)</f>
        <v>0</v>
      </c>
      <c r="BI195" s="227">
        <f>IF(N195="nulová",J195,0)</f>
        <v>0</v>
      </c>
      <c r="BJ195" s="17" t="s">
        <v>89</v>
      </c>
      <c r="BK195" s="227">
        <f>ROUND(I195*H195,2)</f>
        <v>0</v>
      </c>
      <c r="BL195" s="17" t="s">
        <v>200</v>
      </c>
      <c r="BM195" s="226" t="s">
        <v>1757</v>
      </c>
    </row>
    <row r="196" s="2" customFormat="1" ht="16.5" customHeight="1">
      <c r="A196" s="39"/>
      <c r="B196" s="40"/>
      <c r="C196" s="228" t="s">
        <v>667</v>
      </c>
      <c r="D196" s="228" t="s">
        <v>266</v>
      </c>
      <c r="E196" s="229" t="s">
        <v>1758</v>
      </c>
      <c r="F196" s="230" t="s">
        <v>1759</v>
      </c>
      <c r="G196" s="231" t="s">
        <v>220</v>
      </c>
      <c r="H196" s="232">
        <v>24</v>
      </c>
      <c r="I196" s="233"/>
      <c r="J196" s="234">
        <f>ROUND(I196*H196,2)</f>
        <v>0</v>
      </c>
      <c r="K196" s="230" t="s">
        <v>199</v>
      </c>
      <c r="L196" s="235"/>
      <c r="M196" s="236" t="s">
        <v>44</v>
      </c>
      <c r="N196" s="237" t="s">
        <v>53</v>
      </c>
      <c r="O196" s="85"/>
      <c r="P196" s="224">
        <f>O196*H196</f>
        <v>0</v>
      </c>
      <c r="Q196" s="224">
        <v>0</v>
      </c>
      <c r="R196" s="224">
        <f>Q196*H196</f>
        <v>0</v>
      </c>
      <c r="S196" s="224">
        <v>0</v>
      </c>
      <c r="T196" s="225">
        <f>S196*H196</f>
        <v>0</v>
      </c>
      <c r="U196" s="39"/>
      <c r="V196" s="39"/>
      <c r="W196" s="39"/>
      <c r="X196" s="39"/>
      <c r="Y196" s="39"/>
      <c r="Z196" s="39"/>
      <c r="AA196" s="39"/>
      <c r="AB196" s="39"/>
      <c r="AC196" s="39"/>
      <c r="AD196" s="39"/>
      <c r="AE196" s="39"/>
      <c r="AR196" s="226" t="s">
        <v>269</v>
      </c>
      <c r="AT196" s="226" t="s">
        <v>266</v>
      </c>
      <c r="AU196" s="226" t="s">
        <v>89</v>
      </c>
      <c r="AY196" s="17" t="s">
        <v>192</v>
      </c>
      <c r="BE196" s="227">
        <f>IF(N196="základní",J196,0)</f>
        <v>0</v>
      </c>
      <c r="BF196" s="227">
        <f>IF(N196="snížená",J196,0)</f>
        <v>0</v>
      </c>
      <c r="BG196" s="227">
        <f>IF(N196="zákl. přenesená",J196,0)</f>
        <v>0</v>
      </c>
      <c r="BH196" s="227">
        <f>IF(N196="sníž. přenesená",J196,0)</f>
        <v>0</v>
      </c>
      <c r="BI196" s="227">
        <f>IF(N196="nulová",J196,0)</f>
        <v>0</v>
      </c>
      <c r="BJ196" s="17" t="s">
        <v>89</v>
      </c>
      <c r="BK196" s="227">
        <f>ROUND(I196*H196,2)</f>
        <v>0</v>
      </c>
      <c r="BL196" s="17" t="s">
        <v>270</v>
      </c>
      <c r="BM196" s="226" t="s">
        <v>1760</v>
      </c>
    </row>
    <row r="197" s="2" customFormat="1">
      <c r="A197" s="39"/>
      <c r="B197" s="40"/>
      <c r="C197" s="41"/>
      <c r="D197" s="238" t="s">
        <v>478</v>
      </c>
      <c r="E197" s="41"/>
      <c r="F197" s="239" t="s">
        <v>1536</v>
      </c>
      <c r="G197" s="41"/>
      <c r="H197" s="41"/>
      <c r="I197" s="240"/>
      <c r="J197" s="41"/>
      <c r="K197" s="41"/>
      <c r="L197" s="45"/>
      <c r="M197" s="241"/>
      <c r="N197" s="242"/>
      <c r="O197" s="85"/>
      <c r="P197" s="85"/>
      <c r="Q197" s="85"/>
      <c r="R197" s="85"/>
      <c r="S197" s="85"/>
      <c r="T197" s="86"/>
      <c r="U197" s="39"/>
      <c r="V197" s="39"/>
      <c r="W197" s="39"/>
      <c r="X197" s="39"/>
      <c r="Y197" s="39"/>
      <c r="Z197" s="39"/>
      <c r="AA197" s="39"/>
      <c r="AB197" s="39"/>
      <c r="AC197" s="39"/>
      <c r="AD197" s="39"/>
      <c r="AE197" s="39"/>
      <c r="AT197" s="17" t="s">
        <v>478</v>
      </c>
      <c r="AU197" s="17" t="s">
        <v>89</v>
      </c>
    </row>
    <row r="198" s="2" customFormat="1" ht="16.5" customHeight="1">
      <c r="A198" s="39"/>
      <c r="B198" s="40"/>
      <c r="C198" s="215" t="s">
        <v>671</v>
      </c>
      <c r="D198" s="215" t="s">
        <v>195</v>
      </c>
      <c r="E198" s="216" t="s">
        <v>1761</v>
      </c>
      <c r="F198" s="217" t="s">
        <v>1762</v>
      </c>
      <c r="G198" s="218" t="s">
        <v>220</v>
      </c>
      <c r="H198" s="219">
        <v>24</v>
      </c>
      <c r="I198" s="220"/>
      <c r="J198" s="221">
        <f>ROUND(I198*H198,2)</f>
        <v>0</v>
      </c>
      <c r="K198" s="217" t="s">
        <v>199</v>
      </c>
      <c r="L198" s="45"/>
      <c r="M198" s="222" t="s">
        <v>44</v>
      </c>
      <c r="N198" s="223" t="s">
        <v>53</v>
      </c>
      <c r="O198" s="85"/>
      <c r="P198" s="224">
        <f>O198*H198</f>
        <v>0</v>
      </c>
      <c r="Q198" s="224">
        <v>0</v>
      </c>
      <c r="R198" s="224">
        <f>Q198*H198</f>
        <v>0</v>
      </c>
      <c r="S198" s="224">
        <v>0</v>
      </c>
      <c r="T198" s="225">
        <f>S198*H198</f>
        <v>0</v>
      </c>
      <c r="U198" s="39"/>
      <c r="V198" s="39"/>
      <c r="W198" s="39"/>
      <c r="X198" s="39"/>
      <c r="Y198" s="39"/>
      <c r="Z198" s="39"/>
      <c r="AA198" s="39"/>
      <c r="AB198" s="39"/>
      <c r="AC198" s="39"/>
      <c r="AD198" s="39"/>
      <c r="AE198" s="39"/>
      <c r="AR198" s="226" t="s">
        <v>200</v>
      </c>
      <c r="AT198" s="226" t="s">
        <v>195</v>
      </c>
      <c r="AU198" s="226" t="s">
        <v>89</v>
      </c>
      <c r="AY198" s="17" t="s">
        <v>192</v>
      </c>
      <c r="BE198" s="227">
        <f>IF(N198="základní",J198,0)</f>
        <v>0</v>
      </c>
      <c r="BF198" s="227">
        <f>IF(N198="snížená",J198,0)</f>
        <v>0</v>
      </c>
      <c r="BG198" s="227">
        <f>IF(N198="zákl. přenesená",J198,0)</f>
        <v>0</v>
      </c>
      <c r="BH198" s="227">
        <f>IF(N198="sníž. přenesená",J198,0)</f>
        <v>0</v>
      </c>
      <c r="BI198" s="227">
        <f>IF(N198="nulová",J198,0)</f>
        <v>0</v>
      </c>
      <c r="BJ198" s="17" t="s">
        <v>89</v>
      </c>
      <c r="BK198" s="227">
        <f>ROUND(I198*H198,2)</f>
        <v>0</v>
      </c>
      <c r="BL198" s="17" t="s">
        <v>200</v>
      </c>
      <c r="BM198" s="226" t="s">
        <v>1763</v>
      </c>
    </row>
    <row r="199" s="2" customFormat="1" ht="21.75" customHeight="1">
      <c r="A199" s="39"/>
      <c r="B199" s="40"/>
      <c r="C199" s="228" t="s">
        <v>677</v>
      </c>
      <c r="D199" s="228" t="s">
        <v>266</v>
      </c>
      <c r="E199" s="229" t="s">
        <v>1764</v>
      </c>
      <c r="F199" s="230" t="s">
        <v>1765</v>
      </c>
      <c r="G199" s="231" t="s">
        <v>220</v>
      </c>
      <c r="H199" s="232">
        <v>1</v>
      </c>
      <c r="I199" s="233"/>
      <c r="J199" s="234">
        <f>ROUND(I199*H199,2)</f>
        <v>0</v>
      </c>
      <c r="K199" s="230" t="s">
        <v>199</v>
      </c>
      <c r="L199" s="235"/>
      <c r="M199" s="236" t="s">
        <v>44</v>
      </c>
      <c r="N199" s="237" t="s">
        <v>53</v>
      </c>
      <c r="O199" s="85"/>
      <c r="P199" s="224">
        <f>O199*H199</f>
        <v>0</v>
      </c>
      <c r="Q199" s="224">
        <v>0</v>
      </c>
      <c r="R199" s="224">
        <f>Q199*H199</f>
        <v>0</v>
      </c>
      <c r="S199" s="224">
        <v>0</v>
      </c>
      <c r="T199" s="225">
        <f>S199*H199</f>
        <v>0</v>
      </c>
      <c r="U199" s="39"/>
      <c r="V199" s="39"/>
      <c r="W199" s="39"/>
      <c r="X199" s="39"/>
      <c r="Y199" s="39"/>
      <c r="Z199" s="39"/>
      <c r="AA199" s="39"/>
      <c r="AB199" s="39"/>
      <c r="AC199" s="39"/>
      <c r="AD199" s="39"/>
      <c r="AE199" s="39"/>
      <c r="AR199" s="226" t="s">
        <v>275</v>
      </c>
      <c r="AT199" s="226" t="s">
        <v>266</v>
      </c>
      <c r="AU199" s="226" t="s">
        <v>89</v>
      </c>
      <c r="AY199" s="17" t="s">
        <v>192</v>
      </c>
      <c r="BE199" s="227">
        <f>IF(N199="základní",J199,0)</f>
        <v>0</v>
      </c>
      <c r="BF199" s="227">
        <f>IF(N199="snížená",J199,0)</f>
        <v>0</v>
      </c>
      <c r="BG199" s="227">
        <f>IF(N199="zákl. přenesená",J199,0)</f>
        <v>0</v>
      </c>
      <c r="BH199" s="227">
        <f>IF(N199="sníž. přenesená",J199,0)</f>
        <v>0</v>
      </c>
      <c r="BI199" s="227">
        <f>IF(N199="nulová",J199,0)</f>
        <v>0</v>
      </c>
      <c r="BJ199" s="17" t="s">
        <v>89</v>
      </c>
      <c r="BK199" s="227">
        <f>ROUND(I199*H199,2)</f>
        <v>0</v>
      </c>
      <c r="BL199" s="17" t="s">
        <v>275</v>
      </c>
      <c r="BM199" s="226" t="s">
        <v>1766</v>
      </c>
    </row>
    <row r="200" s="2" customFormat="1" ht="44.25" customHeight="1">
      <c r="A200" s="39"/>
      <c r="B200" s="40"/>
      <c r="C200" s="215" t="s">
        <v>681</v>
      </c>
      <c r="D200" s="215" t="s">
        <v>195</v>
      </c>
      <c r="E200" s="216" t="s">
        <v>1767</v>
      </c>
      <c r="F200" s="217" t="s">
        <v>1768</v>
      </c>
      <c r="G200" s="218" t="s">
        <v>220</v>
      </c>
      <c r="H200" s="219">
        <v>1</v>
      </c>
      <c r="I200" s="220"/>
      <c r="J200" s="221">
        <f>ROUND(I200*H200,2)</f>
        <v>0</v>
      </c>
      <c r="K200" s="217" t="s">
        <v>199</v>
      </c>
      <c r="L200" s="45"/>
      <c r="M200" s="222" t="s">
        <v>44</v>
      </c>
      <c r="N200" s="223" t="s">
        <v>53</v>
      </c>
      <c r="O200" s="85"/>
      <c r="P200" s="224">
        <f>O200*H200</f>
        <v>0</v>
      </c>
      <c r="Q200" s="224">
        <v>0</v>
      </c>
      <c r="R200" s="224">
        <f>Q200*H200</f>
        <v>0</v>
      </c>
      <c r="S200" s="224">
        <v>0</v>
      </c>
      <c r="T200" s="225">
        <f>S200*H200</f>
        <v>0</v>
      </c>
      <c r="U200" s="39"/>
      <c r="V200" s="39"/>
      <c r="W200" s="39"/>
      <c r="X200" s="39"/>
      <c r="Y200" s="39"/>
      <c r="Z200" s="39"/>
      <c r="AA200" s="39"/>
      <c r="AB200" s="39"/>
      <c r="AC200" s="39"/>
      <c r="AD200" s="39"/>
      <c r="AE200" s="39"/>
      <c r="AR200" s="226" t="s">
        <v>200</v>
      </c>
      <c r="AT200" s="226" t="s">
        <v>195</v>
      </c>
      <c r="AU200" s="226" t="s">
        <v>89</v>
      </c>
      <c r="AY200" s="17" t="s">
        <v>192</v>
      </c>
      <c r="BE200" s="227">
        <f>IF(N200="základní",J200,0)</f>
        <v>0</v>
      </c>
      <c r="BF200" s="227">
        <f>IF(N200="snížená",J200,0)</f>
        <v>0</v>
      </c>
      <c r="BG200" s="227">
        <f>IF(N200="zákl. přenesená",J200,0)</f>
        <v>0</v>
      </c>
      <c r="BH200" s="227">
        <f>IF(N200="sníž. přenesená",J200,0)</f>
        <v>0</v>
      </c>
      <c r="BI200" s="227">
        <f>IF(N200="nulová",J200,0)</f>
        <v>0</v>
      </c>
      <c r="BJ200" s="17" t="s">
        <v>89</v>
      </c>
      <c r="BK200" s="227">
        <f>ROUND(I200*H200,2)</f>
        <v>0</v>
      </c>
      <c r="BL200" s="17" t="s">
        <v>200</v>
      </c>
      <c r="BM200" s="226" t="s">
        <v>1769</v>
      </c>
    </row>
    <row r="201" s="2" customFormat="1" ht="21.75" customHeight="1">
      <c r="A201" s="39"/>
      <c r="B201" s="40"/>
      <c r="C201" s="215" t="s">
        <v>685</v>
      </c>
      <c r="D201" s="215" t="s">
        <v>195</v>
      </c>
      <c r="E201" s="216" t="s">
        <v>1770</v>
      </c>
      <c r="F201" s="217" t="s">
        <v>1771</v>
      </c>
      <c r="G201" s="218" t="s">
        <v>220</v>
      </c>
      <c r="H201" s="219">
        <v>1</v>
      </c>
      <c r="I201" s="220"/>
      <c r="J201" s="221">
        <f>ROUND(I201*H201,2)</f>
        <v>0</v>
      </c>
      <c r="K201" s="217" t="s">
        <v>199</v>
      </c>
      <c r="L201" s="45"/>
      <c r="M201" s="222" t="s">
        <v>44</v>
      </c>
      <c r="N201" s="223" t="s">
        <v>53</v>
      </c>
      <c r="O201" s="85"/>
      <c r="P201" s="224">
        <f>O201*H201</f>
        <v>0</v>
      </c>
      <c r="Q201" s="224">
        <v>0</v>
      </c>
      <c r="R201" s="224">
        <f>Q201*H201</f>
        <v>0</v>
      </c>
      <c r="S201" s="224">
        <v>0</v>
      </c>
      <c r="T201" s="225">
        <f>S201*H201</f>
        <v>0</v>
      </c>
      <c r="U201" s="39"/>
      <c r="V201" s="39"/>
      <c r="W201" s="39"/>
      <c r="X201" s="39"/>
      <c r="Y201" s="39"/>
      <c r="Z201" s="39"/>
      <c r="AA201" s="39"/>
      <c r="AB201" s="39"/>
      <c r="AC201" s="39"/>
      <c r="AD201" s="39"/>
      <c r="AE201" s="39"/>
      <c r="AR201" s="226" t="s">
        <v>221</v>
      </c>
      <c r="AT201" s="226" t="s">
        <v>195</v>
      </c>
      <c r="AU201" s="226" t="s">
        <v>89</v>
      </c>
      <c r="AY201" s="17" t="s">
        <v>192</v>
      </c>
      <c r="BE201" s="227">
        <f>IF(N201="základní",J201,0)</f>
        <v>0</v>
      </c>
      <c r="BF201" s="227">
        <f>IF(N201="snížená",J201,0)</f>
        <v>0</v>
      </c>
      <c r="BG201" s="227">
        <f>IF(N201="zákl. přenesená",J201,0)</f>
        <v>0</v>
      </c>
      <c r="BH201" s="227">
        <f>IF(N201="sníž. přenesená",J201,0)</f>
        <v>0</v>
      </c>
      <c r="BI201" s="227">
        <f>IF(N201="nulová",J201,0)</f>
        <v>0</v>
      </c>
      <c r="BJ201" s="17" t="s">
        <v>89</v>
      </c>
      <c r="BK201" s="227">
        <f>ROUND(I201*H201,2)</f>
        <v>0</v>
      </c>
      <c r="BL201" s="17" t="s">
        <v>221</v>
      </c>
      <c r="BM201" s="226" t="s">
        <v>1772</v>
      </c>
    </row>
    <row r="202" s="2" customFormat="1" ht="21.75" customHeight="1">
      <c r="A202" s="39"/>
      <c r="B202" s="40"/>
      <c r="C202" s="215" t="s">
        <v>689</v>
      </c>
      <c r="D202" s="215" t="s">
        <v>195</v>
      </c>
      <c r="E202" s="216" t="s">
        <v>1773</v>
      </c>
      <c r="F202" s="217" t="s">
        <v>1774</v>
      </c>
      <c r="G202" s="218" t="s">
        <v>1775</v>
      </c>
      <c r="H202" s="219">
        <v>1</v>
      </c>
      <c r="I202" s="220"/>
      <c r="J202" s="221">
        <f>ROUND(I202*H202,2)</f>
        <v>0</v>
      </c>
      <c r="K202" s="217" t="s">
        <v>199</v>
      </c>
      <c r="L202" s="45"/>
      <c r="M202" s="222" t="s">
        <v>44</v>
      </c>
      <c r="N202" s="223" t="s">
        <v>53</v>
      </c>
      <c r="O202" s="85"/>
      <c r="P202" s="224">
        <f>O202*H202</f>
        <v>0</v>
      </c>
      <c r="Q202" s="224">
        <v>0</v>
      </c>
      <c r="R202" s="224">
        <f>Q202*H202</f>
        <v>0</v>
      </c>
      <c r="S202" s="224">
        <v>0</v>
      </c>
      <c r="T202" s="225">
        <f>S202*H202</f>
        <v>0</v>
      </c>
      <c r="U202" s="39"/>
      <c r="V202" s="39"/>
      <c r="W202" s="39"/>
      <c r="X202" s="39"/>
      <c r="Y202" s="39"/>
      <c r="Z202" s="39"/>
      <c r="AA202" s="39"/>
      <c r="AB202" s="39"/>
      <c r="AC202" s="39"/>
      <c r="AD202" s="39"/>
      <c r="AE202" s="39"/>
      <c r="AR202" s="226" t="s">
        <v>211</v>
      </c>
      <c r="AT202" s="226" t="s">
        <v>195</v>
      </c>
      <c r="AU202" s="226" t="s">
        <v>89</v>
      </c>
      <c r="AY202" s="17" t="s">
        <v>192</v>
      </c>
      <c r="BE202" s="227">
        <f>IF(N202="základní",J202,0)</f>
        <v>0</v>
      </c>
      <c r="BF202" s="227">
        <f>IF(N202="snížená",J202,0)</f>
        <v>0</v>
      </c>
      <c r="BG202" s="227">
        <f>IF(N202="zákl. přenesená",J202,0)</f>
        <v>0</v>
      </c>
      <c r="BH202" s="227">
        <f>IF(N202="sníž. přenesená",J202,0)</f>
        <v>0</v>
      </c>
      <c r="BI202" s="227">
        <f>IF(N202="nulová",J202,0)</f>
        <v>0</v>
      </c>
      <c r="BJ202" s="17" t="s">
        <v>89</v>
      </c>
      <c r="BK202" s="227">
        <f>ROUND(I202*H202,2)</f>
        <v>0</v>
      </c>
      <c r="BL202" s="17" t="s">
        <v>211</v>
      </c>
      <c r="BM202" s="226" t="s">
        <v>1776</v>
      </c>
    </row>
    <row r="203" s="2" customFormat="1" ht="16.5" customHeight="1">
      <c r="A203" s="39"/>
      <c r="B203" s="40"/>
      <c r="C203" s="228" t="s">
        <v>693</v>
      </c>
      <c r="D203" s="228" t="s">
        <v>266</v>
      </c>
      <c r="E203" s="229" t="s">
        <v>1777</v>
      </c>
      <c r="F203" s="230" t="s">
        <v>1778</v>
      </c>
      <c r="G203" s="231" t="s">
        <v>220</v>
      </c>
      <c r="H203" s="232">
        <v>1</v>
      </c>
      <c r="I203" s="233"/>
      <c r="J203" s="234">
        <f>ROUND(I203*H203,2)</f>
        <v>0</v>
      </c>
      <c r="K203" s="230" t="s">
        <v>199</v>
      </c>
      <c r="L203" s="235"/>
      <c r="M203" s="236" t="s">
        <v>44</v>
      </c>
      <c r="N203" s="237" t="s">
        <v>53</v>
      </c>
      <c r="O203" s="85"/>
      <c r="P203" s="224">
        <f>O203*H203</f>
        <v>0</v>
      </c>
      <c r="Q203" s="224">
        <v>0</v>
      </c>
      <c r="R203" s="224">
        <f>Q203*H203</f>
        <v>0</v>
      </c>
      <c r="S203" s="224">
        <v>0</v>
      </c>
      <c r="T203" s="225">
        <f>S203*H203</f>
        <v>0</v>
      </c>
      <c r="U203" s="39"/>
      <c r="V203" s="39"/>
      <c r="W203" s="39"/>
      <c r="X203" s="39"/>
      <c r="Y203" s="39"/>
      <c r="Z203" s="39"/>
      <c r="AA203" s="39"/>
      <c r="AB203" s="39"/>
      <c r="AC203" s="39"/>
      <c r="AD203" s="39"/>
      <c r="AE203" s="39"/>
      <c r="AR203" s="226" t="s">
        <v>275</v>
      </c>
      <c r="AT203" s="226" t="s">
        <v>266</v>
      </c>
      <c r="AU203" s="226" t="s">
        <v>89</v>
      </c>
      <c r="AY203" s="17" t="s">
        <v>192</v>
      </c>
      <c r="BE203" s="227">
        <f>IF(N203="základní",J203,0)</f>
        <v>0</v>
      </c>
      <c r="BF203" s="227">
        <f>IF(N203="snížená",J203,0)</f>
        <v>0</v>
      </c>
      <c r="BG203" s="227">
        <f>IF(N203="zákl. přenesená",J203,0)</f>
        <v>0</v>
      </c>
      <c r="BH203" s="227">
        <f>IF(N203="sníž. přenesená",J203,0)</f>
        <v>0</v>
      </c>
      <c r="BI203" s="227">
        <f>IF(N203="nulová",J203,0)</f>
        <v>0</v>
      </c>
      <c r="BJ203" s="17" t="s">
        <v>89</v>
      </c>
      <c r="BK203" s="227">
        <f>ROUND(I203*H203,2)</f>
        <v>0</v>
      </c>
      <c r="BL203" s="17" t="s">
        <v>275</v>
      </c>
      <c r="BM203" s="226" t="s">
        <v>1779</v>
      </c>
    </row>
    <row r="204" s="2" customFormat="1" ht="24.15" customHeight="1">
      <c r="A204" s="39"/>
      <c r="B204" s="40"/>
      <c r="C204" s="215" t="s">
        <v>697</v>
      </c>
      <c r="D204" s="215" t="s">
        <v>195</v>
      </c>
      <c r="E204" s="216" t="s">
        <v>1780</v>
      </c>
      <c r="F204" s="217" t="s">
        <v>1781</v>
      </c>
      <c r="G204" s="218" t="s">
        <v>220</v>
      </c>
      <c r="H204" s="219">
        <v>1</v>
      </c>
      <c r="I204" s="220"/>
      <c r="J204" s="221">
        <f>ROUND(I204*H204,2)</f>
        <v>0</v>
      </c>
      <c r="K204" s="217" t="s">
        <v>199</v>
      </c>
      <c r="L204" s="45"/>
      <c r="M204" s="222" t="s">
        <v>44</v>
      </c>
      <c r="N204" s="223" t="s">
        <v>53</v>
      </c>
      <c r="O204" s="85"/>
      <c r="P204" s="224">
        <f>O204*H204</f>
        <v>0</v>
      </c>
      <c r="Q204" s="224">
        <v>0</v>
      </c>
      <c r="R204" s="224">
        <f>Q204*H204</f>
        <v>0</v>
      </c>
      <c r="S204" s="224">
        <v>0</v>
      </c>
      <c r="T204" s="225">
        <f>S204*H204</f>
        <v>0</v>
      </c>
      <c r="U204" s="39"/>
      <c r="V204" s="39"/>
      <c r="W204" s="39"/>
      <c r="X204" s="39"/>
      <c r="Y204" s="39"/>
      <c r="Z204" s="39"/>
      <c r="AA204" s="39"/>
      <c r="AB204" s="39"/>
      <c r="AC204" s="39"/>
      <c r="AD204" s="39"/>
      <c r="AE204" s="39"/>
      <c r="AR204" s="226" t="s">
        <v>200</v>
      </c>
      <c r="AT204" s="226" t="s">
        <v>195</v>
      </c>
      <c r="AU204" s="226" t="s">
        <v>89</v>
      </c>
      <c r="AY204" s="17" t="s">
        <v>192</v>
      </c>
      <c r="BE204" s="227">
        <f>IF(N204="základní",J204,0)</f>
        <v>0</v>
      </c>
      <c r="BF204" s="227">
        <f>IF(N204="snížená",J204,0)</f>
        <v>0</v>
      </c>
      <c r="BG204" s="227">
        <f>IF(N204="zákl. přenesená",J204,0)</f>
        <v>0</v>
      </c>
      <c r="BH204" s="227">
        <f>IF(N204="sníž. přenesená",J204,0)</f>
        <v>0</v>
      </c>
      <c r="BI204" s="227">
        <f>IF(N204="nulová",J204,0)</f>
        <v>0</v>
      </c>
      <c r="BJ204" s="17" t="s">
        <v>89</v>
      </c>
      <c r="BK204" s="227">
        <f>ROUND(I204*H204,2)</f>
        <v>0</v>
      </c>
      <c r="BL204" s="17" t="s">
        <v>200</v>
      </c>
      <c r="BM204" s="226" t="s">
        <v>1782</v>
      </c>
    </row>
    <row r="205" s="2" customFormat="1" ht="24.15" customHeight="1">
      <c r="A205" s="39"/>
      <c r="B205" s="40"/>
      <c r="C205" s="215" t="s">
        <v>701</v>
      </c>
      <c r="D205" s="215" t="s">
        <v>195</v>
      </c>
      <c r="E205" s="216" t="s">
        <v>1783</v>
      </c>
      <c r="F205" s="217" t="s">
        <v>1784</v>
      </c>
      <c r="G205" s="218" t="s">
        <v>220</v>
      </c>
      <c r="H205" s="219">
        <v>1</v>
      </c>
      <c r="I205" s="220"/>
      <c r="J205" s="221">
        <f>ROUND(I205*H205,2)</f>
        <v>0</v>
      </c>
      <c r="K205" s="217" t="s">
        <v>199</v>
      </c>
      <c r="L205" s="45"/>
      <c r="M205" s="222" t="s">
        <v>44</v>
      </c>
      <c r="N205" s="223" t="s">
        <v>53</v>
      </c>
      <c r="O205" s="85"/>
      <c r="P205" s="224">
        <f>O205*H205</f>
        <v>0</v>
      </c>
      <c r="Q205" s="224">
        <v>0</v>
      </c>
      <c r="R205" s="224">
        <f>Q205*H205</f>
        <v>0</v>
      </c>
      <c r="S205" s="224">
        <v>0</v>
      </c>
      <c r="T205" s="225">
        <f>S205*H205</f>
        <v>0</v>
      </c>
      <c r="U205" s="39"/>
      <c r="V205" s="39"/>
      <c r="W205" s="39"/>
      <c r="X205" s="39"/>
      <c r="Y205" s="39"/>
      <c r="Z205" s="39"/>
      <c r="AA205" s="39"/>
      <c r="AB205" s="39"/>
      <c r="AC205" s="39"/>
      <c r="AD205" s="39"/>
      <c r="AE205" s="39"/>
      <c r="AR205" s="226" t="s">
        <v>221</v>
      </c>
      <c r="AT205" s="226" t="s">
        <v>195</v>
      </c>
      <c r="AU205" s="226" t="s">
        <v>89</v>
      </c>
      <c r="AY205" s="17" t="s">
        <v>192</v>
      </c>
      <c r="BE205" s="227">
        <f>IF(N205="základní",J205,0)</f>
        <v>0</v>
      </c>
      <c r="BF205" s="227">
        <f>IF(N205="snížená",J205,0)</f>
        <v>0</v>
      </c>
      <c r="BG205" s="227">
        <f>IF(N205="zákl. přenesená",J205,0)</f>
        <v>0</v>
      </c>
      <c r="BH205" s="227">
        <f>IF(N205="sníž. přenesená",J205,0)</f>
        <v>0</v>
      </c>
      <c r="BI205" s="227">
        <f>IF(N205="nulová",J205,0)</f>
        <v>0</v>
      </c>
      <c r="BJ205" s="17" t="s">
        <v>89</v>
      </c>
      <c r="BK205" s="227">
        <f>ROUND(I205*H205,2)</f>
        <v>0</v>
      </c>
      <c r="BL205" s="17" t="s">
        <v>221</v>
      </c>
      <c r="BM205" s="226" t="s">
        <v>1785</v>
      </c>
    </row>
    <row r="206" s="2" customFormat="1" ht="44.25" customHeight="1">
      <c r="A206" s="39"/>
      <c r="B206" s="40"/>
      <c r="C206" s="215" t="s">
        <v>705</v>
      </c>
      <c r="D206" s="215" t="s">
        <v>195</v>
      </c>
      <c r="E206" s="216" t="s">
        <v>1786</v>
      </c>
      <c r="F206" s="217" t="s">
        <v>1787</v>
      </c>
      <c r="G206" s="218" t="s">
        <v>220</v>
      </c>
      <c r="H206" s="219">
        <v>1</v>
      </c>
      <c r="I206" s="220"/>
      <c r="J206" s="221">
        <f>ROUND(I206*H206,2)</f>
        <v>0</v>
      </c>
      <c r="K206" s="217" t="s">
        <v>199</v>
      </c>
      <c r="L206" s="45"/>
      <c r="M206" s="222" t="s">
        <v>44</v>
      </c>
      <c r="N206" s="223" t="s">
        <v>53</v>
      </c>
      <c r="O206" s="85"/>
      <c r="P206" s="224">
        <f>O206*H206</f>
        <v>0</v>
      </c>
      <c r="Q206" s="224">
        <v>0</v>
      </c>
      <c r="R206" s="224">
        <f>Q206*H206</f>
        <v>0</v>
      </c>
      <c r="S206" s="224">
        <v>0</v>
      </c>
      <c r="T206" s="225">
        <f>S206*H206</f>
        <v>0</v>
      </c>
      <c r="U206" s="39"/>
      <c r="V206" s="39"/>
      <c r="W206" s="39"/>
      <c r="X206" s="39"/>
      <c r="Y206" s="39"/>
      <c r="Z206" s="39"/>
      <c r="AA206" s="39"/>
      <c r="AB206" s="39"/>
      <c r="AC206" s="39"/>
      <c r="AD206" s="39"/>
      <c r="AE206" s="39"/>
      <c r="AR206" s="226" t="s">
        <v>221</v>
      </c>
      <c r="AT206" s="226" t="s">
        <v>195</v>
      </c>
      <c r="AU206" s="226" t="s">
        <v>89</v>
      </c>
      <c r="AY206" s="17" t="s">
        <v>192</v>
      </c>
      <c r="BE206" s="227">
        <f>IF(N206="základní",J206,0)</f>
        <v>0</v>
      </c>
      <c r="BF206" s="227">
        <f>IF(N206="snížená",J206,0)</f>
        <v>0</v>
      </c>
      <c r="BG206" s="227">
        <f>IF(N206="zákl. přenesená",J206,0)</f>
        <v>0</v>
      </c>
      <c r="BH206" s="227">
        <f>IF(N206="sníž. přenesená",J206,0)</f>
        <v>0</v>
      </c>
      <c r="BI206" s="227">
        <f>IF(N206="nulová",J206,0)</f>
        <v>0</v>
      </c>
      <c r="BJ206" s="17" t="s">
        <v>89</v>
      </c>
      <c r="BK206" s="227">
        <f>ROUND(I206*H206,2)</f>
        <v>0</v>
      </c>
      <c r="BL206" s="17" t="s">
        <v>221</v>
      </c>
      <c r="BM206" s="226" t="s">
        <v>1788</v>
      </c>
    </row>
    <row r="207" s="2" customFormat="1" ht="44.25" customHeight="1">
      <c r="A207" s="39"/>
      <c r="B207" s="40"/>
      <c r="C207" s="215" t="s">
        <v>709</v>
      </c>
      <c r="D207" s="215" t="s">
        <v>195</v>
      </c>
      <c r="E207" s="216" t="s">
        <v>1789</v>
      </c>
      <c r="F207" s="217" t="s">
        <v>1790</v>
      </c>
      <c r="G207" s="218" t="s">
        <v>220</v>
      </c>
      <c r="H207" s="219">
        <v>1</v>
      </c>
      <c r="I207" s="220"/>
      <c r="J207" s="221">
        <f>ROUND(I207*H207,2)</f>
        <v>0</v>
      </c>
      <c r="K207" s="217" t="s">
        <v>199</v>
      </c>
      <c r="L207" s="45"/>
      <c r="M207" s="222" t="s">
        <v>44</v>
      </c>
      <c r="N207" s="223" t="s">
        <v>53</v>
      </c>
      <c r="O207" s="85"/>
      <c r="P207" s="224">
        <f>O207*H207</f>
        <v>0</v>
      </c>
      <c r="Q207" s="224">
        <v>0</v>
      </c>
      <c r="R207" s="224">
        <f>Q207*H207</f>
        <v>0</v>
      </c>
      <c r="S207" s="224">
        <v>0</v>
      </c>
      <c r="T207" s="225">
        <f>S207*H207</f>
        <v>0</v>
      </c>
      <c r="U207" s="39"/>
      <c r="V207" s="39"/>
      <c r="W207" s="39"/>
      <c r="X207" s="39"/>
      <c r="Y207" s="39"/>
      <c r="Z207" s="39"/>
      <c r="AA207" s="39"/>
      <c r="AB207" s="39"/>
      <c r="AC207" s="39"/>
      <c r="AD207" s="39"/>
      <c r="AE207" s="39"/>
      <c r="AR207" s="226" t="s">
        <v>221</v>
      </c>
      <c r="AT207" s="226" t="s">
        <v>195</v>
      </c>
      <c r="AU207" s="226" t="s">
        <v>89</v>
      </c>
      <c r="AY207" s="17" t="s">
        <v>192</v>
      </c>
      <c r="BE207" s="227">
        <f>IF(N207="základní",J207,0)</f>
        <v>0</v>
      </c>
      <c r="BF207" s="227">
        <f>IF(N207="snížená",J207,0)</f>
        <v>0</v>
      </c>
      <c r="BG207" s="227">
        <f>IF(N207="zákl. přenesená",J207,0)</f>
        <v>0</v>
      </c>
      <c r="BH207" s="227">
        <f>IF(N207="sníž. přenesená",J207,0)</f>
        <v>0</v>
      </c>
      <c r="BI207" s="227">
        <f>IF(N207="nulová",J207,0)</f>
        <v>0</v>
      </c>
      <c r="BJ207" s="17" t="s">
        <v>89</v>
      </c>
      <c r="BK207" s="227">
        <f>ROUND(I207*H207,2)</f>
        <v>0</v>
      </c>
      <c r="BL207" s="17" t="s">
        <v>221</v>
      </c>
      <c r="BM207" s="226" t="s">
        <v>1791</v>
      </c>
    </row>
    <row r="208" s="2" customFormat="1" ht="16.5" customHeight="1">
      <c r="A208" s="39"/>
      <c r="B208" s="40"/>
      <c r="C208" s="215" t="s">
        <v>713</v>
      </c>
      <c r="D208" s="215" t="s">
        <v>195</v>
      </c>
      <c r="E208" s="216" t="s">
        <v>1792</v>
      </c>
      <c r="F208" s="217" t="s">
        <v>1793</v>
      </c>
      <c r="G208" s="218" t="s">
        <v>220</v>
      </c>
      <c r="H208" s="219">
        <v>1</v>
      </c>
      <c r="I208" s="220"/>
      <c r="J208" s="221">
        <f>ROUND(I208*H208,2)</f>
        <v>0</v>
      </c>
      <c r="K208" s="217" t="s">
        <v>199</v>
      </c>
      <c r="L208" s="45"/>
      <c r="M208" s="222" t="s">
        <v>44</v>
      </c>
      <c r="N208" s="223" t="s">
        <v>53</v>
      </c>
      <c r="O208" s="85"/>
      <c r="P208" s="224">
        <f>O208*H208</f>
        <v>0</v>
      </c>
      <c r="Q208" s="224">
        <v>0</v>
      </c>
      <c r="R208" s="224">
        <f>Q208*H208</f>
        <v>0</v>
      </c>
      <c r="S208" s="224">
        <v>0</v>
      </c>
      <c r="T208" s="225">
        <f>S208*H208</f>
        <v>0</v>
      </c>
      <c r="U208" s="39"/>
      <c r="V208" s="39"/>
      <c r="W208" s="39"/>
      <c r="X208" s="39"/>
      <c r="Y208" s="39"/>
      <c r="Z208" s="39"/>
      <c r="AA208" s="39"/>
      <c r="AB208" s="39"/>
      <c r="AC208" s="39"/>
      <c r="AD208" s="39"/>
      <c r="AE208" s="39"/>
      <c r="AR208" s="226" t="s">
        <v>221</v>
      </c>
      <c r="AT208" s="226" t="s">
        <v>195</v>
      </c>
      <c r="AU208" s="226" t="s">
        <v>89</v>
      </c>
      <c r="AY208" s="17" t="s">
        <v>192</v>
      </c>
      <c r="BE208" s="227">
        <f>IF(N208="základní",J208,0)</f>
        <v>0</v>
      </c>
      <c r="BF208" s="227">
        <f>IF(N208="snížená",J208,0)</f>
        <v>0</v>
      </c>
      <c r="BG208" s="227">
        <f>IF(N208="zákl. přenesená",J208,0)</f>
        <v>0</v>
      </c>
      <c r="BH208" s="227">
        <f>IF(N208="sníž. přenesená",J208,0)</f>
        <v>0</v>
      </c>
      <c r="BI208" s="227">
        <f>IF(N208="nulová",J208,0)</f>
        <v>0</v>
      </c>
      <c r="BJ208" s="17" t="s">
        <v>89</v>
      </c>
      <c r="BK208" s="227">
        <f>ROUND(I208*H208,2)</f>
        <v>0</v>
      </c>
      <c r="BL208" s="17" t="s">
        <v>221</v>
      </c>
      <c r="BM208" s="226" t="s">
        <v>1794</v>
      </c>
    </row>
    <row r="209" s="2" customFormat="1" ht="16.5" customHeight="1">
      <c r="A209" s="39"/>
      <c r="B209" s="40"/>
      <c r="C209" s="215" t="s">
        <v>718</v>
      </c>
      <c r="D209" s="215" t="s">
        <v>195</v>
      </c>
      <c r="E209" s="216" t="s">
        <v>1795</v>
      </c>
      <c r="F209" s="217" t="s">
        <v>1796</v>
      </c>
      <c r="G209" s="218" t="s">
        <v>220</v>
      </c>
      <c r="H209" s="219">
        <v>1</v>
      </c>
      <c r="I209" s="220"/>
      <c r="J209" s="221">
        <f>ROUND(I209*H209,2)</f>
        <v>0</v>
      </c>
      <c r="K209" s="217" t="s">
        <v>199</v>
      </c>
      <c r="L209" s="45"/>
      <c r="M209" s="222" t="s">
        <v>44</v>
      </c>
      <c r="N209" s="223" t="s">
        <v>53</v>
      </c>
      <c r="O209" s="85"/>
      <c r="P209" s="224">
        <f>O209*H209</f>
        <v>0</v>
      </c>
      <c r="Q209" s="224">
        <v>0</v>
      </c>
      <c r="R209" s="224">
        <f>Q209*H209</f>
        <v>0</v>
      </c>
      <c r="S209" s="224">
        <v>0</v>
      </c>
      <c r="T209" s="225">
        <f>S209*H209</f>
        <v>0</v>
      </c>
      <c r="U209" s="39"/>
      <c r="V209" s="39"/>
      <c r="W209" s="39"/>
      <c r="X209" s="39"/>
      <c r="Y209" s="39"/>
      <c r="Z209" s="39"/>
      <c r="AA209" s="39"/>
      <c r="AB209" s="39"/>
      <c r="AC209" s="39"/>
      <c r="AD209" s="39"/>
      <c r="AE209" s="39"/>
      <c r="AR209" s="226" t="s">
        <v>221</v>
      </c>
      <c r="AT209" s="226" t="s">
        <v>195</v>
      </c>
      <c r="AU209" s="226" t="s">
        <v>89</v>
      </c>
      <c r="AY209" s="17" t="s">
        <v>192</v>
      </c>
      <c r="BE209" s="227">
        <f>IF(N209="základní",J209,0)</f>
        <v>0</v>
      </c>
      <c r="BF209" s="227">
        <f>IF(N209="snížená",J209,0)</f>
        <v>0</v>
      </c>
      <c r="BG209" s="227">
        <f>IF(N209="zákl. přenesená",J209,0)</f>
        <v>0</v>
      </c>
      <c r="BH209" s="227">
        <f>IF(N209="sníž. přenesená",J209,0)</f>
        <v>0</v>
      </c>
      <c r="BI209" s="227">
        <f>IF(N209="nulová",J209,0)</f>
        <v>0</v>
      </c>
      <c r="BJ209" s="17" t="s">
        <v>89</v>
      </c>
      <c r="BK209" s="227">
        <f>ROUND(I209*H209,2)</f>
        <v>0</v>
      </c>
      <c r="BL209" s="17" t="s">
        <v>221</v>
      </c>
      <c r="BM209" s="226" t="s">
        <v>1797</v>
      </c>
    </row>
    <row r="210" s="2" customFormat="1" ht="16.5" customHeight="1">
      <c r="A210" s="39"/>
      <c r="B210" s="40"/>
      <c r="C210" s="228" t="s">
        <v>722</v>
      </c>
      <c r="D210" s="228" t="s">
        <v>266</v>
      </c>
      <c r="E210" s="229" t="s">
        <v>1798</v>
      </c>
      <c r="F210" s="230" t="s">
        <v>1799</v>
      </c>
      <c r="G210" s="231" t="s">
        <v>220</v>
      </c>
      <c r="H210" s="232">
        <v>3</v>
      </c>
      <c r="I210" s="233"/>
      <c r="J210" s="234">
        <f>ROUND(I210*H210,2)</f>
        <v>0</v>
      </c>
      <c r="K210" s="230" t="s">
        <v>199</v>
      </c>
      <c r="L210" s="235"/>
      <c r="M210" s="236" t="s">
        <v>44</v>
      </c>
      <c r="N210" s="237" t="s">
        <v>53</v>
      </c>
      <c r="O210" s="85"/>
      <c r="P210" s="224">
        <f>O210*H210</f>
        <v>0</v>
      </c>
      <c r="Q210" s="224">
        <v>0</v>
      </c>
      <c r="R210" s="224">
        <f>Q210*H210</f>
        <v>0</v>
      </c>
      <c r="S210" s="224">
        <v>0</v>
      </c>
      <c r="T210" s="225">
        <f>S210*H210</f>
        <v>0</v>
      </c>
      <c r="U210" s="39"/>
      <c r="V210" s="39"/>
      <c r="W210" s="39"/>
      <c r="X210" s="39"/>
      <c r="Y210" s="39"/>
      <c r="Z210" s="39"/>
      <c r="AA210" s="39"/>
      <c r="AB210" s="39"/>
      <c r="AC210" s="39"/>
      <c r="AD210" s="39"/>
      <c r="AE210" s="39"/>
      <c r="AR210" s="226" t="s">
        <v>269</v>
      </c>
      <c r="AT210" s="226" t="s">
        <v>266</v>
      </c>
      <c r="AU210" s="226" t="s">
        <v>89</v>
      </c>
      <c r="AY210" s="17" t="s">
        <v>192</v>
      </c>
      <c r="BE210" s="227">
        <f>IF(N210="základní",J210,0)</f>
        <v>0</v>
      </c>
      <c r="BF210" s="227">
        <f>IF(N210="snížená",J210,0)</f>
        <v>0</v>
      </c>
      <c r="BG210" s="227">
        <f>IF(N210="zákl. přenesená",J210,0)</f>
        <v>0</v>
      </c>
      <c r="BH210" s="227">
        <f>IF(N210="sníž. přenesená",J210,0)</f>
        <v>0</v>
      </c>
      <c r="BI210" s="227">
        <f>IF(N210="nulová",J210,0)</f>
        <v>0</v>
      </c>
      <c r="BJ210" s="17" t="s">
        <v>89</v>
      </c>
      <c r="BK210" s="227">
        <f>ROUND(I210*H210,2)</f>
        <v>0</v>
      </c>
      <c r="BL210" s="17" t="s">
        <v>270</v>
      </c>
      <c r="BM210" s="226" t="s">
        <v>1800</v>
      </c>
    </row>
    <row r="211" s="2" customFormat="1" ht="16.5" customHeight="1">
      <c r="A211" s="39"/>
      <c r="B211" s="40"/>
      <c r="C211" s="228" t="s">
        <v>726</v>
      </c>
      <c r="D211" s="228" t="s">
        <v>266</v>
      </c>
      <c r="E211" s="229" t="s">
        <v>1801</v>
      </c>
      <c r="F211" s="230" t="s">
        <v>1802</v>
      </c>
      <c r="G211" s="231" t="s">
        <v>220</v>
      </c>
      <c r="H211" s="232">
        <v>3</v>
      </c>
      <c r="I211" s="233"/>
      <c r="J211" s="234">
        <f>ROUND(I211*H211,2)</f>
        <v>0</v>
      </c>
      <c r="K211" s="230" t="s">
        <v>199</v>
      </c>
      <c r="L211" s="235"/>
      <c r="M211" s="236" t="s">
        <v>44</v>
      </c>
      <c r="N211" s="237" t="s">
        <v>53</v>
      </c>
      <c r="O211" s="85"/>
      <c r="P211" s="224">
        <f>O211*H211</f>
        <v>0</v>
      </c>
      <c r="Q211" s="224">
        <v>0</v>
      </c>
      <c r="R211" s="224">
        <f>Q211*H211</f>
        <v>0</v>
      </c>
      <c r="S211" s="224">
        <v>0</v>
      </c>
      <c r="T211" s="225">
        <f>S211*H211</f>
        <v>0</v>
      </c>
      <c r="U211" s="39"/>
      <c r="V211" s="39"/>
      <c r="W211" s="39"/>
      <c r="X211" s="39"/>
      <c r="Y211" s="39"/>
      <c r="Z211" s="39"/>
      <c r="AA211" s="39"/>
      <c r="AB211" s="39"/>
      <c r="AC211" s="39"/>
      <c r="AD211" s="39"/>
      <c r="AE211" s="39"/>
      <c r="AR211" s="226" t="s">
        <v>269</v>
      </c>
      <c r="AT211" s="226" t="s">
        <v>266</v>
      </c>
      <c r="AU211" s="226" t="s">
        <v>89</v>
      </c>
      <c r="AY211" s="17" t="s">
        <v>192</v>
      </c>
      <c r="BE211" s="227">
        <f>IF(N211="základní",J211,0)</f>
        <v>0</v>
      </c>
      <c r="BF211" s="227">
        <f>IF(N211="snížená",J211,0)</f>
        <v>0</v>
      </c>
      <c r="BG211" s="227">
        <f>IF(N211="zákl. přenesená",J211,0)</f>
        <v>0</v>
      </c>
      <c r="BH211" s="227">
        <f>IF(N211="sníž. přenesená",J211,0)</f>
        <v>0</v>
      </c>
      <c r="BI211" s="227">
        <f>IF(N211="nulová",J211,0)</f>
        <v>0</v>
      </c>
      <c r="BJ211" s="17" t="s">
        <v>89</v>
      </c>
      <c r="BK211" s="227">
        <f>ROUND(I211*H211,2)</f>
        <v>0</v>
      </c>
      <c r="BL211" s="17" t="s">
        <v>270</v>
      </c>
      <c r="BM211" s="226" t="s">
        <v>1803</v>
      </c>
    </row>
    <row r="212" s="2" customFormat="1" ht="16.5" customHeight="1">
      <c r="A212" s="39"/>
      <c r="B212" s="40"/>
      <c r="C212" s="215" t="s">
        <v>730</v>
      </c>
      <c r="D212" s="215" t="s">
        <v>195</v>
      </c>
      <c r="E212" s="216" t="s">
        <v>1804</v>
      </c>
      <c r="F212" s="217" t="s">
        <v>1805</v>
      </c>
      <c r="G212" s="218" t="s">
        <v>220</v>
      </c>
      <c r="H212" s="219">
        <v>6</v>
      </c>
      <c r="I212" s="220"/>
      <c r="J212" s="221">
        <f>ROUND(I212*H212,2)</f>
        <v>0</v>
      </c>
      <c r="K212" s="217" t="s">
        <v>199</v>
      </c>
      <c r="L212" s="45"/>
      <c r="M212" s="222" t="s">
        <v>44</v>
      </c>
      <c r="N212" s="223" t="s">
        <v>53</v>
      </c>
      <c r="O212" s="85"/>
      <c r="P212" s="224">
        <f>O212*H212</f>
        <v>0</v>
      </c>
      <c r="Q212" s="224">
        <v>0</v>
      </c>
      <c r="R212" s="224">
        <f>Q212*H212</f>
        <v>0</v>
      </c>
      <c r="S212" s="224">
        <v>0</v>
      </c>
      <c r="T212" s="225">
        <f>S212*H212</f>
        <v>0</v>
      </c>
      <c r="U212" s="39"/>
      <c r="V212" s="39"/>
      <c r="W212" s="39"/>
      <c r="X212" s="39"/>
      <c r="Y212" s="39"/>
      <c r="Z212" s="39"/>
      <c r="AA212" s="39"/>
      <c r="AB212" s="39"/>
      <c r="AC212" s="39"/>
      <c r="AD212" s="39"/>
      <c r="AE212" s="39"/>
      <c r="AR212" s="226" t="s">
        <v>221</v>
      </c>
      <c r="AT212" s="226" t="s">
        <v>195</v>
      </c>
      <c r="AU212" s="226" t="s">
        <v>89</v>
      </c>
      <c r="AY212" s="17" t="s">
        <v>192</v>
      </c>
      <c r="BE212" s="227">
        <f>IF(N212="základní",J212,0)</f>
        <v>0</v>
      </c>
      <c r="BF212" s="227">
        <f>IF(N212="snížená",J212,0)</f>
        <v>0</v>
      </c>
      <c r="BG212" s="227">
        <f>IF(N212="zákl. přenesená",J212,0)</f>
        <v>0</v>
      </c>
      <c r="BH212" s="227">
        <f>IF(N212="sníž. přenesená",J212,0)</f>
        <v>0</v>
      </c>
      <c r="BI212" s="227">
        <f>IF(N212="nulová",J212,0)</f>
        <v>0</v>
      </c>
      <c r="BJ212" s="17" t="s">
        <v>89</v>
      </c>
      <c r="BK212" s="227">
        <f>ROUND(I212*H212,2)</f>
        <v>0</v>
      </c>
      <c r="BL212" s="17" t="s">
        <v>221</v>
      </c>
      <c r="BM212" s="226" t="s">
        <v>1806</v>
      </c>
    </row>
    <row r="213" s="2" customFormat="1" ht="16.5" customHeight="1">
      <c r="A213" s="39"/>
      <c r="B213" s="40"/>
      <c r="C213" s="228" t="s">
        <v>275</v>
      </c>
      <c r="D213" s="228" t="s">
        <v>266</v>
      </c>
      <c r="E213" s="229" t="s">
        <v>1807</v>
      </c>
      <c r="F213" s="230" t="s">
        <v>1808</v>
      </c>
      <c r="G213" s="231" t="s">
        <v>220</v>
      </c>
      <c r="H213" s="232">
        <v>2</v>
      </c>
      <c r="I213" s="233"/>
      <c r="J213" s="234">
        <f>ROUND(I213*H213,2)</f>
        <v>0</v>
      </c>
      <c r="K213" s="230" t="s">
        <v>199</v>
      </c>
      <c r="L213" s="235"/>
      <c r="M213" s="236" t="s">
        <v>44</v>
      </c>
      <c r="N213" s="237" t="s">
        <v>53</v>
      </c>
      <c r="O213" s="85"/>
      <c r="P213" s="224">
        <f>O213*H213</f>
        <v>0</v>
      </c>
      <c r="Q213" s="224">
        <v>0</v>
      </c>
      <c r="R213" s="224">
        <f>Q213*H213</f>
        <v>0</v>
      </c>
      <c r="S213" s="224">
        <v>0</v>
      </c>
      <c r="T213" s="225">
        <f>S213*H213</f>
        <v>0</v>
      </c>
      <c r="U213" s="39"/>
      <c r="V213" s="39"/>
      <c r="W213" s="39"/>
      <c r="X213" s="39"/>
      <c r="Y213" s="39"/>
      <c r="Z213" s="39"/>
      <c r="AA213" s="39"/>
      <c r="AB213" s="39"/>
      <c r="AC213" s="39"/>
      <c r="AD213" s="39"/>
      <c r="AE213" s="39"/>
      <c r="AR213" s="226" t="s">
        <v>269</v>
      </c>
      <c r="AT213" s="226" t="s">
        <v>266</v>
      </c>
      <c r="AU213" s="226" t="s">
        <v>89</v>
      </c>
      <c r="AY213" s="17" t="s">
        <v>192</v>
      </c>
      <c r="BE213" s="227">
        <f>IF(N213="základní",J213,0)</f>
        <v>0</v>
      </c>
      <c r="BF213" s="227">
        <f>IF(N213="snížená",J213,0)</f>
        <v>0</v>
      </c>
      <c r="BG213" s="227">
        <f>IF(N213="zákl. přenesená",J213,0)</f>
        <v>0</v>
      </c>
      <c r="BH213" s="227">
        <f>IF(N213="sníž. přenesená",J213,0)</f>
        <v>0</v>
      </c>
      <c r="BI213" s="227">
        <f>IF(N213="nulová",J213,0)</f>
        <v>0</v>
      </c>
      <c r="BJ213" s="17" t="s">
        <v>89</v>
      </c>
      <c r="BK213" s="227">
        <f>ROUND(I213*H213,2)</f>
        <v>0</v>
      </c>
      <c r="BL213" s="17" t="s">
        <v>270</v>
      </c>
      <c r="BM213" s="226" t="s">
        <v>1809</v>
      </c>
    </row>
    <row r="214" s="2" customFormat="1" ht="16.5" customHeight="1">
      <c r="A214" s="39"/>
      <c r="B214" s="40"/>
      <c r="C214" s="228" t="s">
        <v>739</v>
      </c>
      <c r="D214" s="228" t="s">
        <v>266</v>
      </c>
      <c r="E214" s="229" t="s">
        <v>1810</v>
      </c>
      <c r="F214" s="230" t="s">
        <v>1811</v>
      </c>
      <c r="G214" s="231" t="s">
        <v>220</v>
      </c>
      <c r="H214" s="232">
        <v>1</v>
      </c>
      <c r="I214" s="233"/>
      <c r="J214" s="234">
        <f>ROUND(I214*H214,2)</f>
        <v>0</v>
      </c>
      <c r="K214" s="230" t="s">
        <v>199</v>
      </c>
      <c r="L214" s="235"/>
      <c r="M214" s="236" t="s">
        <v>44</v>
      </c>
      <c r="N214" s="237" t="s">
        <v>53</v>
      </c>
      <c r="O214" s="85"/>
      <c r="P214" s="224">
        <f>O214*H214</f>
        <v>0</v>
      </c>
      <c r="Q214" s="224">
        <v>0</v>
      </c>
      <c r="R214" s="224">
        <f>Q214*H214</f>
        <v>0</v>
      </c>
      <c r="S214" s="224">
        <v>0</v>
      </c>
      <c r="T214" s="225">
        <f>S214*H214</f>
        <v>0</v>
      </c>
      <c r="U214" s="39"/>
      <c r="V214" s="39"/>
      <c r="W214" s="39"/>
      <c r="X214" s="39"/>
      <c r="Y214" s="39"/>
      <c r="Z214" s="39"/>
      <c r="AA214" s="39"/>
      <c r="AB214" s="39"/>
      <c r="AC214" s="39"/>
      <c r="AD214" s="39"/>
      <c r="AE214" s="39"/>
      <c r="AR214" s="226" t="s">
        <v>269</v>
      </c>
      <c r="AT214" s="226" t="s">
        <v>266</v>
      </c>
      <c r="AU214" s="226" t="s">
        <v>89</v>
      </c>
      <c r="AY214" s="17" t="s">
        <v>192</v>
      </c>
      <c r="BE214" s="227">
        <f>IF(N214="základní",J214,0)</f>
        <v>0</v>
      </c>
      <c r="BF214" s="227">
        <f>IF(N214="snížená",J214,0)</f>
        <v>0</v>
      </c>
      <c r="BG214" s="227">
        <f>IF(N214="zákl. přenesená",J214,0)</f>
        <v>0</v>
      </c>
      <c r="BH214" s="227">
        <f>IF(N214="sníž. přenesená",J214,0)</f>
        <v>0</v>
      </c>
      <c r="BI214" s="227">
        <f>IF(N214="nulová",J214,0)</f>
        <v>0</v>
      </c>
      <c r="BJ214" s="17" t="s">
        <v>89</v>
      </c>
      <c r="BK214" s="227">
        <f>ROUND(I214*H214,2)</f>
        <v>0</v>
      </c>
      <c r="BL214" s="17" t="s">
        <v>270</v>
      </c>
      <c r="BM214" s="226" t="s">
        <v>1812</v>
      </c>
    </row>
    <row r="215" s="2" customFormat="1" ht="24.15" customHeight="1">
      <c r="A215" s="39"/>
      <c r="B215" s="40"/>
      <c r="C215" s="228" t="s">
        <v>743</v>
      </c>
      <c r="D215" s="228" t="s">
        <v>266</v>
      </c>
      <c r="E215" s="229" t="s">
        <v>1813</v>
      </c>
      <c r="F215" s="230" t="s">
        <v>1814</v>
      </c>
      <c r="G215" s="231" t="s">
        <v>220</v>
      </c>
      <c r="H215" s="232">
        <v>2</v>
      </c>
      <c r="I215" s="233"/>
      <c r="J215" s="234">
        <f>ROUND(I215*H215,2)</f>
        <v>0</v>
      </c>
      <c r="K215" s="230" t="s">
        <v>199</v>
      </c>
      <c r="L215" s="235"/>
      <c r="M215" s="236" t="s">
        <v>44</v>
      </c>
      <c r="N215" s="237" t="s">
        <v>53</v>
      </c>
      <c r="O215" s="85"/>
      <c r="P215" s="224">
        <f>O215*H215</f>
        <v>0</v>
      </c>
      <c r="Q215" s="224">
        <v>0</v>
      </c>
      <c r="R215" s="224">
        <f>Q215*H215</f>
        <v>0</v>
      </c>
      <c r="S215" s="224">
        <v>0</v>
      </c>
      <c r="T215" s="225">
        <f>S215*H215</f>
        <v>0</v>
      </c>
      <c r="U215" s="39"/>
      <c r="V215" s="39"/>
      <c r="W215" s="39"/>
      <c r="X215" s="39"/>
      <c r="Y215" s="39"/>
      <c r="Z215" s="39"/>
      <c r="AA215" s="39"/>
      <c r="AB215" s="39"/>
      <c r="AC215" s="39"/>
      <c r="AD215" s="39"/>
      <c r="AE215" s="39"/>
      <c r="AR215" s="226" t="s">
        <v>269</v>
      </c>
      <c r="AT215" s="226" t="s">
        <v>266</v>
      </c>
      <c r="AU215" s="226" t="s">
        <v>89</v>
      </c>
      <c r="AY215" s="17" t="s">
        <v>192</v>
      </c>
      <c r="BE215" s="227">
        <f>IF(N215="základní",J215,0)</f>
        <v>0</v>
      </c>
      <c r="BF215" s="227">
        <f>IF(N215="snížená",J215,0)</f>
        <v>0</v>
      </c>
      <c r="BG215" s="227">
        <f>IF(N215="zákl. přenesená",J215,0)</f>
        <v>0</v>
      </c>
      <c r="BH215" s="227">
        <f>IF(N215="sníž. přenesená",J215,0)</f>
        <v>0</v>
      </c>
      <c r="BI215" s="227">
        <f>IF(N215="nulová",J215,0)</f>
        <v>0</v>
      </c>
      <c r="BJ215" s="17" t="s">
        <v>89</v>
      </c>
      <c r="BK215" s="227">
        <f>ROUND(I215*H215,2)</f>
        <v>0</v>
      </c>
      <c r="BL215" s="17" t="s">
        <v>270</v>
      </c>
      <c r="BM215" s="226" t="s">
        <v>1815</v>
      </c>
    </row>
    <row r="216" s="2" customFormat="1" ht="16.5" customHeight="1">
      <c r="A216" s="39"/>
      <c r="B216" s="40"/>
      <c r="C216" s="215" t="s">
        <v>747</v>
      </c>
      <c r="D216" s="215" t="s">
        <v>195</v>
      </c>
      <c r="E216" s="216" t="s">
        <v>1816</v>
      </c>
      <c r="F216" s="217" t="s">
        <v>1817</v>
      </c>
      <c r="G216" s="218" t="s">
        <v>220</v>
      </c>
      <c r="H216" s="219">
        <v>2</v>
      </c>
      <c r="I216" s="220"/>
      <c r="J216" s="221">
        <f>ROUND(I216*H216,2)</f>
        <v>0</v>
      </c>
      <c r="K216" s="217" t="s">
        <v>199</v>
      </c>
      <c r="L216" s="45"/>
      <c r="M216" s="222" t="s">
        <v>44</v>
      </c>
      <c r="N216" s="223" t="s">
        <v>53</v>
      </c>
      <c r="O216" s="85"/>
      <c r="P216" s="224">
        <f>O216*H216</f>
        <v>0</v>
      </c>
      <c r="Q216" s="224">
        <v>0</v>
      </c>
      <c r="R216" s="224">
        <f>Q216*H216</f>
        <v>0</v>
      </c>
      <c r="S216" s="224">
        <v>0</v>
      </c>
      <c r="T216" s="225">
        <f>S216*H216</f>
        <v>0</v>
      </c>
      <c r="U216" s="39"/>
      <c r="V216" s="39"/>
      <c r="W216" s="39"/>
      <c r="X216" s="39"/>
      <c r="Y216" s="39"/>
      <c r="Z216" s="39"/>
      <c r="AA216" s="39"/>
      <c r="AB216" s="39"/>
      <c r="AC216" s="39"/>
      <c r="AD216" s="39"/>
      <c r="AE216" s="39"/>
      <c r="AR216" s="226" t="s">
        <v>221</v>
      </c>
      <c r="AT216" s="226" t="s">
        <v>195</v>
      </c>
      <c r="AU216" s="226" t="s">
        <v>89</v>
      </c>
      <c r="AY216" s="17" t="s">
        <v>192</v>
      </c>
      <c r="BE216" s="227">
        <f>IF(N216="základní",J216,0)</f>
        <v>0</v>
      </c>
      <c r="BF216" s="227">
        <f>IF(N216="snížená",J216,0)</f>
        <v>0</v>
      </c>
      <c r="BG216" s="227">
        <f>IF(N216="zákl. přenesená",J216,0)</f>
        <v>0</v>
      </c>
      <c r="BH216" s="227">
        <f>IF(N216="sníž. přenesená",J216,0)</f>
        <v>0</v>
      </c>
      <c r="BI216" s="227">
        <f>IF(N216="nulová",J216,0)</f>
        <v>0</v>
      </c>
      <c r="BJ216" s="17" t="s">
        <v>89</v>
      </c>
      <c r="BK216" s="227">
        <f>ROUND(I216*H216,2)</f>
        <v>0</v>
      </c>
      <c r="BL216" s="17" t="s">
        <v>221</v>
      </c>
      <c r="BM216" s="226" t="s">
        <v>1818</v>
      </c>
    </row>
    <row r="217" s="2" customFormat="1" ht="21.75" customHeight="1">
      <c r="A217" s="39"/>
      <c r="B217" s="40"/>
      <c r="C217" s="215" t="s">
        <v>751</v>
      </c>
      <c r="D217" s="215" t="s">
        <v>195</v>
      </c>
      <c r="E217" s="216" t="s">
        <v>1819</v>
      </c>
      <c r="F217" s="217" t="s">
        <v>1820</v>
      </c>
      <c r="G217" s="218" t="s">
        <v>220</v>
      </c>
      <c r="H217" s="219">
        <v>1</v>
      </c>
      <c r="I217" s="220"/>
      <c r="J217" s="221">
        <f>ROUND(I217*H217,2)</f>
        <v>0</v>
      </c>
      <c r="K217" s="217" t="s">
        <v>199</v>
      </c>
      <c r="L217" s="45"/>
      <c r="M217" s="222" t="s">
        <v>44</v>
      </c>
      <c r="N217" s="223" t="s">
        <v>53</v>
      </c>
      <c r="O217" s="85"/>
      <c r="P217" s="224">
        <f>O217*H217</f>
        <v>0</v>
      </c>
      <c r="Q217" s="224">
        <v>0</v>
      </c>
      <c r="R217" s="224">
        <f>Q217*H217</f>
        <v>0</v>
      </c>
      <c r="S217" s="224">
        <v>0</v>
      </c>
      <c r="T217" s="225">
        <f>S217*H217</f>
        <v>0</v>
      </c>
      <c r="U217" s="39"/>
      <c r="V217" s="39"/>
      <c r="W217" s="39"/>
      <c r="X217" s="39"/>
      <c r="Y217" s="39"/>
      <c r="Z217" s="39"/>
      <c r="AA217" s="39"/>
      <c r="AB217" s="39"/>
      <c r="AC217" s="39"/>
      <c r="AD217" s="39"/>
      <c r="AE217" s="39"/>
      <c r="AR217" s="226" t="s">
        <v>221</v>
      </c>
      <c r="AT217" s="226" t="s">
        <v>195</v>
      </c>
      <c r="AU217" s="226" t="s">
        <v>89</v>
      </c>
      <c r="AY217" s="17" t="s">
        <v>192</v>
      </c>
      <c r="BE217" s="227">
        <f>IF(N217="základní",J217,0)</f>
        <v>0</v>
      </c>
      <c r="BF217" s="227">
        <f>IF(N217="snížená",J217,0)</f>
        <v>0</v>
      </c>
      <c r="BG217" s="227">
        <f>IF(N217="zákl. přenesená",J217,0)</f>
        <v>0</v>
      </c>
      <c r="BH217" s="227">
        <f>IF(N217="sníž. přenesená",J217,0)</f>
        <v>0</v>
      </c>
      <c r="BI217" s="227">
        <f>IF(N217="nulová",J217,0)</f>
        <v>0</v>
      </c>
      <c r="BJ217" s="17" t="s">
        <v>89</v>
      </c>
      <c r="BK217" s="227">
        <f>ROUND(I217*H217,2)</f>
        <v>0</v>
      </c>
      <c r="BL217" s="17" t="s">
        <v>221</v>
      </c>
      <c r="BM217" s="226" t="s">
        <v>1821</v>
      </c>
    </row>
    <row r="218" s="2" customFormat="1" ht="16.5" customHeight="1">
      <c r="A218" s="39"/>
      <c r="B218" s="40"/>
      <c r="C218" s="228" t="s">
        <v>755</v>
      </c>
      <c r="D218" s="228" t="s">
        <v>266</v>
      </c>
      <c r="E218" s="229" t="s">
        <v>1822</v>
      </c>
      <c r="F218" s="230" t="s">
        <v>1823</v>
      </c>
      <c r="G218" s="231" t="s">
        <v>220</v>
      </c>
      <c r="H218" s="232">
        <v>3</v>
      </c>
      <c r="I218" s="233"/>
      <c r="J218" s="234">
        <f>ROUND(I218*H218,2)</f>
        <v>0</v>
      </c>
      <c r="K218" s="230" t="s">
        <v>199</v>
      </c>
      <c r="L218" s="235"/>
      <c r="M218" s="236" t="s">
        <v>44</v>
      </c>
      <c r="N218" s="237" t="s">
        <v>53</v>
      </c>
      <c r="O218" s="85"/>
      <c r="P218" s="224">
        <f>O218*H218</f>
        <v>0</v>
      </c>
      <c r="Q218" s="224">
        <v>0</v>
      </c>
      <c r="R218" s="224">
        <f>Q218*H218</f>
        <v>0</v>
      </c>
      <c r="S218" s="224">
        <v>0</v>
      </c>
      <c r="T218" s="225">
        <f>S218*H218</f>
        <v>0</v>
      </c>
      <c r="U218" s="39"/>
      <c r="V218" s="39"/>
      <c r="W218" s="39"/>
      <c r="X218" s="39"/>
      <c r="Y218" s="39"/>
      <c r="Z218" s="39"/>
      <c r="AA218" s="39"/>
      <c r="AB218" s="39"/>
      <c r="AC218" s="39"/>
      <c r="AD218" s="39"/>
      <c r="AE218" s="39"/>
      <c r="AR218" s="226" t="s">
        <v>269</v>
      </c>
      <c r="AT218" s="226" t="s">
        <v>266</v>
      </c>
      <c r="AU218" s="226" t="s">
        <v>89</v>
      </c>
      <c r="AY218" s="17" t="s">
        <v>192</v>
      </c>
      <c r="BE218" s="227">
        <f>IF(N218="základní",J218,0)</f>
        <v>0</v>
      </c>
      <c r="BF218" s="227">
        <f>IF(N218="snížená",J218,0)</f>
        <v>0</v>
      </c>
      <c r="BG218" s="227">
        <f>IF(N218="zákl. přenesená",J218,0)</f>
        <v>0</v>
      </c>
      <c r="BH218" s="227">
        <f>IF(N218="sníž. přenesená",J218,0)</f>
        <v>0</v>
      </c>
      <c r="BI218" s="227">
        <f>IF(N218="nulová",J218,0)</f>
        <v>0</v>
      </c>
      <c r="BJ218" s="17" t="s">
        <v>89</v>
      </c>
      <c r="BK218" s="227">
        <f>ROUND(I218*H218,2)</f>
        <v>0</v>
      </c>
      <c r="BL218" s="17" t="s">
        <v>270</v>
      </c>
      <c r="BM218" s="226" t="s">
        <v>1824</v>
      </c>
    </row>
    <row r="219" s="2" customFormat="1" ht="16.5" customHeight="1">
      <c r="A219" s="39"/>
      <c r="B219" s="40"/>
      <c r="C219" s="228" t="s">
        <v>759</v>
      </c>
      <c r="D219" s="228" t="s">
        <v>266</v>
      </c>
      <c r="E219" s="229" t="s">
        <v>1825</v>
      </c>
      <c r="F219" s="230" t="s">
        <v>1826</v>
      </c>
      <c r="G219" s="231" t="s">
        <v>220</v>
      </c>
      <c r="H219" s="232">
        <v>3</v>
      </c>
      <c r="I219" s="233"/>
      <c r="J219" s="234">
        <f>ROUND(I219*H219,2)</f>
        <v>0</v>
      </c>
      <c r="K219" s="230" t="s">
        <v>199</v>
      </c>
      <c r="L219" s="235"/>
      <c r="M219" s="236" t="s">
        <v>44</v>
      </c>
      <c r="N219" s="237" t="s">
        <v>53</v>
      </c>
      <c r="O219" s="85"/>
      <c r="P219" s="224">
        <f>O219*H219</f>
        <v>0</v>
      </c>
      <c r="Q219" s="224">
        <v>0</v>
      </c>
      <c r="R219" s="224">
        <f>Q219*H219</f>
        <v>0</v>
      </c>
      <c r="S219" s="224">
        <v>0</v>
      </c>
      <c r="T219" s="225">
        <f>S219*H219</f>
        <v>0</v>
      </c>
      <c r="U219" s="39"/>
      <c r="V219" s="39"/>
      <c r="W219" s="39"/>
      <c r="X219" s="39"/>
      <c r="Y219" s="39"/>
      <c r="Z219" s="39"/>
      <c r="AA219" s="39"/>
      <c r="AB219" s="39"/>
      <c r="AC219" s="39"/>
      <c r="AD219" s="39"/>
      <c r="AE219" s="39"/>
      <c r="AR219" s="226" t="s">
        <v>269</v>
      </c>
      <c r="AT219" s="226" t="s">
        <v>266</v>
      </c>
      <c r="AU219" s="226" t="s">
        <v>89</v>
      </c>
      <c r="AY219" s="17" t="s">
        <v>192</v>
      </c>
      <c r="BE219" s="227">
        <f>IF(N219="základní",J219,0)</f>
        <v>0</v>
      </c>
      <c r="BF219" s="227">
        <f>IF(N219="snížená",J219,0)</f>
        <v>0</v>
      </c>
      <c r="BG219" s="227">
        <f>IF(N219="zákl. přenesená",J219,0)</f>
        <v>0</v>
      </c>
      <c r="BH219" s="227">
        <f>IF(N219="sníž. přenesená",J219,0)</f>
        <v>0</v>
      </c>
      <c r="BI219" s="227">
        <f>IF(N219="nulová",J219,0)</f>
        <v>0</v>
      </c>
      <c r="BJ219" s="17" t="s">
        <v>89</v>
      </c>
      <c r="BK219" s="227">
        <f>ROUND(I219*H219,2)</f>
        <v>0</v>
      </c>
      <c r="BL219" s="17" t="s">
        <v>270</v>
      </c>
      <c r="BM219" s="226" t="s">
        <v>1827</v>
      </c>
    </row>
    <row r="220" s="2" customFormat="1" ht="16.5" customHeight="1">
      <c r="A220" s="39"/>
      <c r="B220" s="40"/>
      <c r="C220" s="228" t="s">
        <v>763</v>
      </c>
      <c r="D220" s="228" t="s">
        <v>266</v>
      </c>
      <c r="E220" s="229" t="s">
        <v>1828</v>
      </c>
      <c r="F220" s="230" t="s">
        <v>1829</v>
      </c>
      <c r="G220" s="231" t="s">
        <v>220</v>
      </c>
      <c r="H220" s="232">
        <v>13</v>
      </c>
      <c r="I220" s="233"/>
      <c r="J220" s="234">
        <f>ROUND(I220*H220,2)</f>
        <v>0</v>
      </c>
      <c r="K220" s="230" t="s">
        <v>199</v>
      </c>
      <c r="L220" s="235"/>
      <c r="M220" s="236" t="s">
        <v>44</v>
      </c>
      <c r="N220" s="237" t="s">
        <v>53</v>
      </c>
      <c r="O220" s="85"/>
      <c r="P220" s="224">
        <f>O220*H220</f>
        <v>0</v>
      </c>
      <c r="Q220" s="224">
        <v>0</v>
      </c>
      <c r="R220" s="224">
        <f>Q220*H220</f>
        <v>0</v>
      </c>
      <c r="S220" s="224">
        <v>0</v>
      </c>
      <c r="T220" s="225">
        <f>S220*H220</f>
        <v>0</v>
      </c>
      <c r="U220" s="39"/>
      <c r="V220" s="39"/>
      <c r="W220" s="39"/>
      <c r="X220" s="39"/>
      <c r="Y220" s="39"/>
      <c r="Z220" s="39"/>
      <c r="AA220" s="39"/>
      <c r="AB220" s="39"/>
      <c r="AC220" s="39"/>
      <c r="AD220" s="39"/>
      <c r="AE220" s="39"/>
      <c r="AR220" s="226" t="s">
        <v>269</v>
      </c>
      <c r="AT220" s="226" t="s">
        <v>266</v>
      </c>
      <c r="AU220" s="226" t="s">
        <v>89</v>
      </c>
      <c r="AY220" s="17" t="s">
        <v>192</v>
      </c>
      <c r="BE220" s="227">
        <f>IF(N220="základní",J220,0)</f>
        <v>0</v>
      </c>
      <c r="BF220" s="227">
        <f>IF(N220="snížená",J220,0)</f>
        <v>0</v>
      </c>
      <c r="BG220" s="227">
        <f>IF(N220="zákl. přenesená",J220,0)</f>
        <v>0</v>
      </c>
      <c r="BH220" s="227">
        <f>IF(N220="sníž. přenesená",J220,0)</f>
        <v>0</v>
      </c>
      <c r="BI220" s="227">
        <f>IF(N220="nulová",J220,0)</f>
        <v>0</v>
      </c>
      <c r="BJ220" s="17" t="s">
        <v>89</v>
      </c>
      <c r="BK220" s="227">
        <f>ROUND(I220*H220,2)</f>
        <v>0</v>
      </c>
      <c r="BL220" s="17" t="s">
        <v>270</v>
      </c>
      <c r="BM220" s="226" t="s">
        <v>1830</v>
      </c>
    </row>
    <row r="221" s="2" customFormat="1" ht="16.5" customHeight="1">
      <c r="A221" s="39"/>
      <c r="B221" s="40"/>
      <c r="C221" s="228" t="s">
        <v>767</v>
      </c>
      <c r="D221" s="228" t="s">
        <v>266</v>
      </c>
      <c r="E221" s="229" t="s">
        <v>1831</v>
      </c>
      <c r="F221" s="230" t="s">
        <v>1832</v>
      </c>
      <c r="G221" s="231" t="s">
        <v>220</v>
      </c>
      <c r="H221" s="232">
        <v>7</v>
      </c>
      <c r="I221" s="233"/>
      <c r="J221" s="234">
        <f>ROUND(I221*H221,2)</f>
        <v>0</v>
      </c>
      <c r="K221" s="230" t="s">
        <v>199</v>
      </c>
      <c r="L221" s="235"/>
      <c r="M221" s="236" t="s">
        <v>44</v>
      </c>
      <c r="N221" s="237" t="s">
        <v>53</v>
      </c>
      <c r="O221" s="85"/>
      <c r="P221" s="224">
        <f>O221*H221</f>
        <v>0</v>
      </c>
      <c r="Q221" s="224">
        <v>0</v>
      </c>
      <c r="R221" s="224">
        <f>Q221*H221</f>
        <v>0</v>
      </c>
      <c r="S221" s="224">
        <v>0</v>
      </c>
      <c r="T221" s="225">
        <f>S221*H221</f>
        <v>0</v>
      </c>
      <c r="U221" s="39"/>
      <c r="V221" s="39"/>
      <c r="W221" s="39"/>
      <c r="X221" s="39"/>
      <c r="Y221" s="39"/>
      <c r="Z221" s="39"/>
      <c r="AA221" s="39"/>
      <c r="AB221" s="39"/>
      <c r="AC221" s="39"/>
      <c r="AD221" s="39"/>
      <c r="AE221" s="39"/>
      <c r="AR221" s="226" t="s">
        <v>269</v>
      </c>
      <c r="AT221" s="226" t="s">
        <v>266</v>
      </c>
      <c r="AU221" s="226" t="s">
        <v>89</v>
      </c>
      <c r="AY221" s="17" t="s">
        <v>192</v>
      </c>
      <c r="BE221" s="227">
        <f>IF(N221="základní",J221,0)</f>
        <v>0</v>
      </c>
      <c r="BF221" s="227">
        <f>IF(N221="snížená",J221,0)</f>
        <v>0</v>
      </c>
      <c r="BG221" s="227">
        <f>IF(N221="zákl. přenesená",J221,0)</f>
        <v>0</v>
      </c>
      <c r="BH221" s="227">
        <f>IF(N221="sníž. přenesená",J221,0)</f>
        <v>0</v>
      </c>
      <c r="BI221" s="227">
        <f>IF(N221="nulová",J221,0)</f>
        <v>0</v>
      </c>
      <c r="BJ221" s="17" t="s">
        <v>89</v>
      </c>
      <c r="BK221" s="227">
        <f>ROUND(I221*H221,2)</f>
        <v>0</v>
      </c>
      <c r="BL221" s="17" t="s">
        <v>270</v>
      </c>
      <c r="BM221" s="226" t="s">
        <v>1833</v>
      </c>
    </row>
    <row r="222" s="2" customFormat="1" ht="16.5" customHeight="1">
      <c r="A222" s="39"/>
      <c r="B222" s="40"/>
      <c r="C222" s="228" t="s">
        <v>773</v>
      </c>
      <c r="D222" s="228" t="s">
        <v>266</v>
      </c>
      <c r="E222" s="229" t="s">
        <v>1834</v>
      </c>
      <c r="F222" s="230" t="s">
        <v>1835</v>
      </c>
      <c r="G222" s="231" t="s">
        <v>220</v>
      </c>
      <c r="H222" s="232">
        <v>1</v>
      </c>
      <c r="I222" s="233"/>
      <c r="J222" s="234">
        <f>ROUND(I222*H222,2)</f>
        <v>0</v>
      </c>
      <c r="K222" s="230" t="s">
        <v>199</v>
      </c>
      <c r="L222" s="235"/>
      <c r="M222" s="236" t="s">
        <v>44</v>
      </c>
      <c r="N222" s="237" t="s">
        <v>53</v>
      </c>
      <c r="O222" s="85"/>
      <c r="P222" s="224">
        <f>O222*H222</f>
        <v>0</v>
      </c>
      <c r="Q222" s="224">
        <v>0</v>
      </c>
      <c r="R222" s="224">
        <f>Q222*H222</f>
        <v>0</v>
      </c>
      <c r="S222" s="224">
        <v>0</v>
      </c>
      <c r="T222" s="225">
        <f>S222*H222</f>
        <v>0</v>
      </c>
      <c r="U222" s="39"/>
      <c r="V222" s="39"/>
      <c r="W222" s="39"/>
      <c r="X222" s="39"/>
      <c r="Y222" s="39"/>
      <c r="Z222" s="39"/>
      <c r="AA222" s="39"/>
      <c r="AB222" s="39"/>
      <c r="AC222" s="39"/>
      <c r="AD222" s="39"/>
      <c r="AE222" s="39"/>
      <c r="AR222" s="226" t="s">
        <v>269</v>
      </c>
      <c r="AT222" s="226" t="s">
        <v>266</v>
      </c>
      <c r="AU222" s="226" t="s">
        <v>89</v>
      </c>
      <c r="AY222" s="17" t="s">
        <v>192</v>
      </c>
      <c r="BE222" s="227">
        <f>IF(N222="základní",J222,0)</f>
        <v>0</v>
      </c>
      <c r="BF222" s="227">
        <f>IF(N222="snížená",J222,0)</f>
        <v>0</v>
      </c>
      <c r="BG222" s="227">
        <f>IF(N222="zákl. přenesená",J222,0)</f>
        <v>0</v>
      </c>
      <c r="BH222" s="227">
        <f>IF(N222="sníž. přenesená",J222,0)</f>
        <v>0</v>
      </c>
      <c r="BI222" s="227">
        <f>IF(N222="nulová",J222,0)</f>
        <v>0</v>
      </c>
      <c r="BJ222" s="17" t="s">
        <v>89</v>
      </c>
      <c r="BK222" s="227">
        <f>ROUND(I222*H222,2)</f>
        <v>0</v>
      </c>
      <c r="BL222" s="17" t="s">
        <v>270</v>
      </c>
      <c r="BM222" s="226" t="s">
        <v>1836</v>
      </c>
    </row>
    <row r="223" s="2" customFormat="1" ht="16.5" customHeight="1">
      <c r="A223" s="39"/>
      <c r="B223" s="40"/>
      <c r="C223" s="215" t="s">
        <v>777</v>
      </c>
      <c r="D223" s="215" t="s">
        <v>195</v>
      </c>
      <c r="E223" s="216" t="s">
        <v>1837</v>
      </c>
      <c r="F223" s="217" t="s">
        <v>1838</v>
      </c>
      <c r="G223" s="218" t="s">
        <v>220</v>
      </c>
      <c r="H223" s="219">
        <v>24</v>
      </c>
      <c r="I223" s="220"/>
      <c r="J223" s="221">
        <f>ROUND(I223*H223,2)</f>
        <v>0</v>
      </c>
      <c r="K223" s="217" t="s">
        <v>199</v>
      </c>
      <c r="L223" s="45"/>
      <c r="M223" s="222" t="s">
        <v>44</v>
      </c>
      <c r="N223" s="223" t="s">
        <v>53</v>
      </c>
      <c r="O223" s="85"/>
      <c r="P223" s="224">
        <f>O223*H223</f>
        <v>0</v>
      </c>
      <c r="Q223" s="224">
        <v>0</v>
      </c>
      <c r="R223" s="224">
        <f>Q223*H223</f>
        <v>0</v>
      </c>
      <c r="S223" s="224">
        <v>0</v>
      </c>
      <c r="T223" s="225">
        <f>S223*H223</f>
        <v>0</v>
      </c>
      <c r="U223" s="39"/>
      <c r="V223" s="39"/>
      <c r="W223" s="39"/>
      <c r="X223" s="39"/>
      <c r="Y223" s="39"/>
      <c r="Z223" s="39"/>
      <c r="AA223" s="39"/>
      <c r="AB223" s="39"/>
      <c r="AC223" s="39"/>
      <c r="AD223" s="39"/>
      <c r="AE223" s="39"/>
      <c r="AR223" s="226" t="s">
        <v>200</v>
      </c>
      <c r="AT223" s="226" t="s">
        <v>195</v>
      </c>
      <c r="AU223" s="226" t="s">
        <v>89</v>
      </c>
      <c r="AY223" s="17" t="s">
        <v>192</v>
      </c>
      <c r="BE223" s="227">
        <f>IF(N223="základní",J223,0)</f>
        <v>0</v>
      </c>
      <c r="BF223" s="227">
        <f>IF(N223="snížená",J223,0)</f>
        <v>0</v>
      </c>
      <c r="BG223" s="227">
        <f>IF(N223="zákl. přenesená",J223,0)</f>
        <v>0</v>
      </c>
      <c r="BH223" s="227">
        <f>IF(N223="sníž. přenesená",J223,0)</f>
        <v>0</v>
      </c>
      <c r="BI223" s="227">
        <f>IF(N223="nulová",J223,0)</f>
        <v>0</v>
      </c>
      <c r="BJ223" s="17" t="s">
        <v>89</v>
      </c>
      <c r="BK223" s="227">
        <f>ROUND(I223*H223,2)</f>
        <v>0</v>
      </c>
      <c r="BL223" s="17" t="s">
        <v>200</v>
      </c>
      <c r="BM223" s="226" t="s">
        <v>1839</v>
      </c>
    </row>
    <row r="224" s="2" customFormat="1" ht="16.5" customHeight="1">
      <c r="A224" s="39"/>
      <c r="B224" s="40"/>
      <c r="C224" s="215" t="s">
        <v>781</v>
      </c>
      <c r="D224" s="215" t="s">
        <v>195</v>
      </c>
      <c r="E224" s="216" t="s">
        <v>1840</v>
      </c>
      <c r="F224" s="217" t="s">
        <v>1841</v>
      </c>
      <c r="G224" s="218" t="s">
        <v>220</v>
      </c>
      <c r="H224" s="219">
        <v>7</v>
      </c>
      <c r="I224" s="220"/>
      <c r="J224" s="221">
        <f>ROUND(I224*H224,2)</f>
        <v>0</v>
      </c>
      <c r="K224" s="217" t="s">
        <v>199</v>
      </c>
      <c r="L224" s="45"/>
      <c r="M224" s="222" t="s">
        <v>44</v>
      </c>
      <c r="N224" s="223" t="s">
        <v>53</v>
      </c>
      <c r="O224" s="85"/>
      <c r="P224" s="224">
        <f>O224*H224</f>
        <v>0</v>
      </c>
      <c r="Q224" s="224">
        <v>0</v>
      </c>
      <c r="R224" s="224">
        <f>Q224*H224</f>
        <v>0</v>
      </c>
      <c r="S224" s="224">
        <v>0</v>
      </c>
      <c r="T224" s="225">
        <f>S224*H224</f>
        <v>0</v>
      </c>
      <c r="U224" s="39"/>
      <c r="V224" s="39"/>
      <c r="W224" s="39"/>
      <c r="X224" s="39"/>
      <c r="Y224" s="39"/>
      <c r="Z224" s="39"/>
      <c r="AA224" s="39"/>
      <c r="AB224" s="39"/>
      <c r="AC224" s="39"/>
      <c r="AD224" s="39"/>
      <c r="AE224" s="39"/>
      <c r="AR224" s="226" t="s">
        <v>221</v>
      </c>
      <c r="AT224" s="226" t="s">
        <v>195</v>
      </c>
      <c r="AU224" s="226" t="s">
        <v>89</v>
      </c>
      <c r="AY224" s="17" t="s">
        <v>192</v>
      </c>
      <c r="BE224" s="227">
        <f>IF(N224="základní",J224,0)</f>
        <v>0</v>
      </c>
      <c r="BF224" s="227">
        <f>IF(N224="snížená",J224,0)</f>
        <v>0</v>
      </c>
      <c r="BG224" s="227">
        <f>IF(N224="zákl. přenesená",J224,0)</f>
        <v>0</v>
      </c>
      <c r="BH224" s="227">
        <f>IF(N224="sníž. přenesená",J224,0)</f>
        <v>0</v>
      </c>
      <c r="BI224" s="227">
        <f>IF(N224="nulová",J224,0)</f>
        <v>0</v>
      </c>
      <c r="BJ224" s="17" t="s">
        <v>89</v>
      </c>
      <c r="BK224" s="227">
        <f>ROUND(I224*H224,2)</f>
        <v>0</v>
      </c>
      <c r="BL224" s="17" t="s">
        <v>221</v>
      </c>
      <c r="BM224" s="226" t="s">
        <v>1842</v>
      </c>
    </row>
    <row r="225" s="2" customFormat="1" ht="24.15" customHeight="1">
      <c r="A225" s="39"/>
      <c r="B225" s="40"/>
      <c r="C225" s="228" t="s">
        <v>785</v>
      </c>
      <c r="D225" s="228" t="s">
        <v>266</v>
      </c>
      <c r="E225" s="229" t="s">
        <v>1843</v>
      </c>
      <c r="F225" s="230" t="s">
        <v>1844</v>
      </c>
      <c r="G225" s="231" t="s">
        <v>198</v>
      </c>
      <c r="H225" s="232">
        <v>380</v>
      </c>
      <c r="I225" s="233"/>
      <c r="J225" s="234">
        <f>ROUND(I225*H225,2)</f>
        <v>0</v>
      </c>
      <c r="K225" s="230" t="s">
        <v>199</v>
      </c>
      <c r="L225" s="235"/>
      <c r="M225" s="236" t="s">
        <v>44</v>
      </c>
      <c r="N225" s="237" t="s">
        <v>53</v>
      </c>
      <c r="O225" s="85"/>
      <c r="P225" s="224">
        <f>O225*H225</f>
        <v>0</v>
      </c>
      <c r="Q225" s="224">
        <v>0</v>
      </c>
      <c r="R225" s="224">
        <f>Q225*H225</f>
        <v>0</v>
      </c>
      <c r="S225" s="224">
        <v>0</v>
      </c>
      <c r="T225" s="225">
        <f>S225*H225</f>
        <v>0</v>
      </c>
      <c r="U225" s="39"/>
      <c r="V225" s="39"/>
      <c r="W225" s="39"/>
      <c r="X225" s="39"/>
      <c r="Y225" s="39"/>
      <c r="Z225" s="39"/>
      <c r="AA225" s="39"/>
      <c r="AB225" s="39"/>
      <c r="AC225" s="39"/>
      <c r="AD225" s="39"/>
      <c r="AE225" s="39"/>
      <c r="AR225" s="226" t="s">
        <v>269</v>
      </c>
      <c r="AT225" s="226" t="s">
        <v>266</v>
      </c>
      <c r="AU225" s="226" t="s">
        <v>89</v>
      </c>
      <c r="AY225" s="17" t="s">
        <v>192</v>
      </c>
      <c r="BE225" s="227">
        <f>IF(N225="základní",J225,0)</f>
        <v>0</v>
      </c>
      <c r="BF225" s="227">
        <f>IF(N225="snížená",J225,0)</f>
        <v>0</v>
      </c>
      <c r="BG225" s="227">
        <f>IF(N225="zákl. přenesená",J225,0)</f>
        <v>0</v>
      </c>
      <c r="BH225" s="227">
        <f>IF(N225="sníž. přenesená",J225,0)</f>
        <v>0</v>
      </c>
      <c r="BI225" s="227">
        <f>IF(N225="nulová",J225,0)</f>
        <v>0</v>
      </c>
      <c r="BJ225" s="17" t="s">
        <v>89</v>
      </c>
      <c r="BK225" s="227">
        <f>ROUND(I225*H225,2)</f>
        <v>0</v>
      </c>
      <c r="BL225" s="17" t="s">
        <v>270</v>
      </c>
      <c r="BM225" s="226" t="s">
        <v>1845</v>
      </c>
    </row>
    <row r="226" s="2" customFormat="1" ht="16.5" customHeight="1">
      <c r="A226" s="39"/>
      <c r="B226" s="40"/>
      <c r="C226" s="215" t="s">
        <v>789</v>
      </c>
      <c r="D226" s="215" t="s">
        <v>195</v>
      </c>
      <c r="E226" s="216" t="s">
        <v>1846</v>
      </c>
      <c r="F226" s="217" t="s">
        <v>1847</v>
      </c>
      <c r="G226" s="218" t="s">
        <v>198</v>
      </c>
      <c r="H226" s="219">
        <v>380</v>
      </c>
      <c r="I226" s="220"/>
      <c r="J226" s="221">
        <f>ROUND(I226*H226,2)</f>
        <v>0</v>
      </c>
      <c r="K226" s="217" t="s">
        <v>199</v>
      </c>
      <c r="L226" s="45"/>
      <c r="M226" s="222" t="s">
        <v>44</v>
      </c>
      <c r="N226" s="223" t="s">
        <v>53</v>
      </c>
      <c r="O226" s="85"/>
      <c r="P226" s="224">
        <f>O226*H226</f>
        <v>0</v>
      </c>
      <c r="Q226" s="224">
        <v>0</v>
      </c>
      <c r="R226" s="224">
        <f>Q226*H226</f>
        <v>0</v>
      </c>
      <c r="S226" s="224">
        <v>0</v>
      </c>
      <c r="T226" s="225">
        <f>S226*H226</f>
        <v>0</v>
      </c>
      <c r="U226" s="39"/>
      <c r="V226" s="39"/>
      <c r="W226" s="39"/>
      <c r="X226" s="39"/>
      <c r="Y226" s="39"/>
      <c r="Z226" s="39"/>
      <c r="AA226" s="39"/>
      <c r="AB226" s="39"/>
      <c r="AC226" s="39"/>
      <c r="AD226" s="39"/>
      <c r="AE226" s="39"/>
      <c r="AR226" s="226" t="s">
        <v>211</v>
      </c>
      <c r="AT226" s="226" t="s">
        <v>195</v>
      </c>
      <c r="AU226" s="226" t="s">
        <v>89</v>
      </c>
      <c r="AY226" s="17" t="s">
        <v>192</v>
      </c>
      <c r="BE226" s="227">
        <f>IF(N226="základní",J226,0)</f>
        <v>0</v>
      </c>
      <c r="BF226" s="227">
        <f>IF(N226="snížená",J226,0)</f>
        <v>0</v>
      </c>
      <c r="BG226" s="227">
        <f>IF(N226="zákl. přenesená",J226,0)</f>
        <v>0</v>
      </c>
      <c r="BH226" s="227">
        <f>IF(N226="sníž. přenesená",J226,0)</f>
        <v>0</v>
      </c>
      <c r="BI226" s="227">
        <f>IF(N226="nulová",J226,0)</f>
        <v>0</v>
      </c>
      <c r="BJ226" s="17" t="s">
        <v>89</v>
      </c>
      <c r="BK226" s="227">
        <f>ROUND(I226*H226,2)</f>
        <v>0</v>
      </c>
      <c r="BL226" s="17" t="s">
        <v>211</v>
      </c>
      <c r="BM226" s="226" t="s">
        <v>1848</v>
      </c>
    </row>
    <row r="227" s="2" customFormat="1" ht="24.15" customHeight="1">
      <c r="A227" s="39"/>
      <c r="B227" s="40"/>
      <c r="C227" s="215" t="s">
        <v>793</v>
      </c>
      <c r="D227" s="215" t="s">
        <v>195</v>
      </c>
      <c r="E227" s="216" t="s">
        <v>1849</v>
      </c>
      <c r="F227" s="217" t="s">
        <v>1850</v>
      </c>
      <c r="G227" s="218" t="s">
        <v>220</v>
      </c>
      <c r="H227" s="219">
        <v>5</v>
      </c>
      <c r="I227" s="220"/>
      <c r="J227" s="221">
        <f>ROUND(I227*H227,2)</f>
        <v>0</v>
      </c>
      <c r="K227" s="217" t="s">
        <v>199</v>
      </c>
      <c r="L227" s="45"/>
      <c r="M227" s="222" t="s">
        <v>44</v>
      </c>
      <c r="N227" s="223" t="s">
        <v>53</v>
      </c>
      <c r="O227" s="85"/>
      <c r="P227" s="224">
        <f>O227*H227</f>
        <v>0</v>
      </c>
      <c r="Q227" s="224">
        <v>0</v>
      </c>
      <c r="R227" s="224">
        <f>Q227*H227</f>
        <v>0</v>
      </c>
      <c r="S227" s="224">
        <v>0</v>
      </c>
      <c r="T227" s="225">
        <f>S227*H227</f>
        <v>0</v>
      </c>
      <c r="U227" s="39"/>
      <c r="V227" s="39"/>
      <c r="W227" s="39"/>
      <c r="X227" s="39"/>
      <c r="Y227" s="39"/>
      <c r="Z227" s="39"/>
      <c r="AA227" s="39"/>
      <c r="AB227" s="39"/>
      <c r="AC227" s="39"/>
      <c r="AD227" s="39"/>
      <c r="AE227" s="39"/>
      <c r="AR227" s="226" t="s">
        <v>200</v>
      </c>
      <c r="AT227" s="226" t="s">
        <v>195</v>
      </c>
      <c r="AU227" s="226" t="s">
        <v>89</v>
      </c>
      <c r="AY227" s="17" t="s">
        <v>192</v>
      </c>
      <c r="BE227" s="227">
        <f>IF(N227="základní",J227,0)</f>
        <v>0</v>
      </c>
      <c r="BF227" s="227">
        <f>IF(N227="snížená",J227,0)</f>
        <v>0</v>
      </c>
      <c r="BG227" s="227">
        <f>IF(N227="zákl. přenesená",J227,0)</f>
        <v>0</v>
      </c>
      <c r="BH227" s="227">
        <f>IF(N227="sníž. přenesená",J227,0)</f>
        <v>0</v>
      </c>
      <c r="BI227" s="227">
        <f>IF(N227="nulová",J227,0)</f>
        <v>0</v>
      </c>
      <c r="BJ227" s="17" t="s">
        <v>89</v>
      </c>
      <c r="BK227" s="227">
        <f>ROUND(I227*H227,2)</f>
        <v>0</v>
      </c>
      <c r="BL227" s="17" t="s">
        <v>200</v>
      </c>
      <c r="BM227" s="226" t="s">
        <v>1851</v>
      </c>
    </row>
    <row r="228" s="2" customFormat="1" ht="16.5" customHeight="1">
      <c r="A228" s="39"/>
      <c r="B228" s="40"/>
      <c r="C228" s="215" t="s">
        <v>797</v>
      </c>
      <c r="D228" s="215" t="s">
        <v>195</v>
      </c>
      <c r="E228" s="216" t="s">
        <v>1852</v>
      </c>
      <c r="F228" s="217" t="s">
        <v>1853</v>
      </c>
      <c r="G228" s="218" t="s">
        <v>220</v>
      </c>
      <c r="H228" s="219">
        <v>20</v>
      </c>
      <c r="I228" s="220"/>
      <c r="J228" s="221">
        <f>ROUND(I228*H228,2)</f>
        <v>0</v>
      </c>
      <c r="K228" s="217" t="s">
        <v>199</v>
      </c>
      <c r="L228" s="45"/>
      <c r="M228" s="222" t="s">
        <v>44</v>
      </c>
      <c r="N228" s="223" t="s">
        <v>53</v>
      </c>
      <c r="O228" s="85"/>
      <c r="P228" s="224">
        <f>O228*H228</f>
        <v>0</v>
      </c>
      <c r="Q228" s="224">
        <v>0</v>
      </c>
      <c r="R228" s="224">
        <f>Q228*H228</f>
        <v>0</v>
      </c>
      <c r="S228" s="224">
        <v>0</v>
      </c>
      <c r="T228" s="225">
        <f>S228*H228</f>
        <v>0</v>
      </c>
      <c r="U228" s="39"/>
      <c r="V228" s="39"/>
      <c r="W228" s="39"/>
      <c r="X228" s="39"/>
      <c r="Y228" s="39"/>
      <c r="Z228" s="39"/>
      <c r="AA228" s="39"/>
      <c r="AB228" s="39"/>
      <c r="AC228" s="39"/>
      <c r="AD228" s="39"/>
      <c r="AE228" s="39"/>
      <c r="AR228" s="226" t="s">
        <v>211</v>
      </c>
      <c r="AT228" s="226" t="s">
        <v>195</v>
      </c>
      <c r="AU228" s="226" t="s">
        <v>89</v>
      </c>
      <c r="AY228" s="17" t="s">
        <v>192</v>
      </c>
      <c r="BE228" s="227">
        <f>IF(N228="základní",J228,0)</f>
        <v>0</v>
      </c>
      <c r="BF228" s="227">
        <f>IF(N228="snížená",J228,0)</f>
        <v>0</v>
      </c>
      <c r="BG228" s="227">
        <f>IF(N228="zákl. přenesená",J228,0)</f>
        <v>0</v>
      </c>
      <c r="BH228" s="227">
        <f>IF(N228="sníž. přenesená",J228,0)</f>
        <v>0</v>
      </c>
      <c r="BI228" s="227">
        <f>IF(N228="nulová",J228,0)</f>
        <v>0</v>
      </c>
      <c r="BJ228" s="17" t="s">
        <v>89</v>
      </c>
      <c r="BK228" s="227">
        <f>ROUND(I228*H228,2)</f>
        <v>0</v>
      </c>
      <c r="BL228" s="17" t="s">
        <v>211</v>
      </c>
      <c r="BM228" s="226" t="s">
        <v>1854</v>
      </c>
    </row>
    <row r="229" s="2" customFormat="1" ht="21.75" customHeight="1">
      <c r="A229" s="39"/>
      <c r="B229" s="40"/>
      <c r="C229" s="228" t="s">
        <v>801</v>
      </c>
      <c r="D229" s="228" t="s">
        <v>266</v>
      </c>
      <c r="E229" s="229" t="s">
        <v>1855</v>
      </c>
      <c r="F229" s="230" t="s">
        <v>1856</v>
      </c>
      <c r="G229" s="231" t="s">
        <v>198</v>
      </c>
      <c r="H229" s="232">
        <v>100</v>
      </c>
      <c r="I229" s="233"/>
      <c r="J229" s="234">
        <f>ROUND(I229*H229,2)</f>
        <v>0</v>
      </c>
      <c r="K229" s="230" t="s">
        <v>199</v>
      </c>
      <c r="L229" s="235"/>
      <c r="M229" s="236" t="s">
        <v>44</v>
      </c>
      <c r="N229" s="237" t="s">
        <v>53</v>
      </c>
      <c r="O229" s="85"/>
      <c r="P229" s="224">
        <f>O229*H229</f>
        <v>0</v>
      </c>
      <c r="Q229" s="224">
        <v>0</v>
      </c>
      <c r="R229" s="224">
        <f>Q229*H229</f>
        <v>0</v>
      </c>
      <c r="S229" s="224">
        <v>0</v>
      </c>
      <c r="T229" s="225">
        <f>S229*H229</f>
        <v>0</v>
      </c>
      <c r="U229" s="39"/>
      <c r="V229" s="39"/>
      <c r="W229" s="39"/>
      <c r="X229" s="39"/>
      <c r="Y229" s="39"/>
      <c r="Z229" s="39"/>
      <c r="AA229" s="39"/>
      <c r="AB229" s="39"/>
      <c r="AC229" s="39"/>
      <c r="AD229" s="39"/>
      <c r="AE229" s="39"/>
      <c r="AR229" s="226" t="s">
        <v>269</v>
      </c>
      <c r="AT229" s="226" t="s">
        <v>266</v>
      </c>
      <c r="AU229" s="226" t="s">
        <v>89</v>
      </c>
      <c r="AY229" s="17" t="s">
        <v>192</v>
      </c>
      <c r="BE229" s="227">
        <f>IF(N229="základní",J229,0)</f>
        <v>0</v>
      </c>
      <c r="BF229" s="227">
        <f>IF(N229="snížená",J229,0)</f>
        <v>0</v>
      </c>
      <c r="BG229" s="227">
        <f>IF(N229="zákl. přenesená",J229,0)</f>
        <v>0</v>
      </c>
      <c r="BH229" s="227">
        <f>IF(N229="sníž. přenesená",J229,0)</f>
        <v>0</v>
      </c>
      <c r="BI229" s="227">
        <f>IF(N229="nulová",J229,0)</f>
        <v>0</v>
      </c>
      <c r="BJ229" s="17" t="s">
        <v>89</v>
      </c>
      <c r="BK229" s="227">
        <f>ROUND(I229*H229,2)</f>
        <v>0</v>
      </c>
      <c r="BL229" s="17" t="s">
        <v>270</v>
      </c>
      <c r="BM229" s="226" t="s">
        <v>1857</v>
      </c>
    </row>
    <row r="230" s="2" customFormat="1" ht="16.5" customHeight="1">
      <c r="A230" s="39"/>
      <c r="B230" s="40"/>
      <c r="C230" s="228" t="s">
        <v>805</v>
      </c>
      <c r="D230" s="228" t="s">
        <v>266</v>
      </c>
      <c r="E230" s="229" t="s">
        <v>1858</v>
      </c>
      <c r="F230" s="230" t="s">
        <v>1859</v>
      </c>
      <c r="G230" s="231" t="s">
        <v>220</v>
      </c>
      <c r="H230" s="232">
        <v>2</v>
      </c>
      <c r="I230" s="233"/>
      <c r="J230" s="234">
        <f>ROUND(I230*H230,2)</f>
        <v>0</v>
      </c>
      <c r="K230" s="230" t="s">
        <v>199</v>
      </c>
      <c r="L230" s="235"/>
      <c r="M230" s="236" t="s">
        <v>44</v>
      </c>
      <c r="N230" s="237" t="s">
        <v>53</v>
      </c>
      <c r="O230" s="85"/>
      <c r="P230" s="224">
        <f>O230*H230</f>
        <v>0</v>
      </c>
      <c r="Q230" s="224">
        <v>0</v>
      </c>
      <c r="R230" s="224">
        <f>Q230*H230</f>
        <v>0</v>
      </c>
      <c r="S230" s="224">
        <v>0</v>
      </c>
      <c r="T230" s="225">
        <f>S230*H230</f>
        <v>0</v>
      </c>
      <c r="U230" s="39"/>
      <c r="V230" s="39"/>
      <c r="W230" s="39"/>
      <c r="X230" s="39"/>
      <c r="Y230" s="39"/>
      <c r="Z230" s="39"/>
      <c r="AA230" s="39"/>
      <c r="AB230" s="39"/>
      <c r="AC230" s="39"/>
      <c r="AD230" s="39"/>
      <c r="AE230" s="39"/>
      <c r="AR230" s="226" t="s">
        <v>269</v>
      </c>
      <c r="AT230" s="226" t="s">
        <v>266</v>
      </c>
      <c r="AU230" s="226" t="s">
        <v>89</v>
      </c>
      <c r="AY230" s="17" t="s">
        <v>192</v>
      </c>
      <c r="BE230" s="227">
        <f>IF(N230="základní",J230,0)</f>
        <v>0</v>
      </c>
      <c r="BF230" s="227">
        <f>IF(N230="snížená",J230,0)</f>
        <v>0</v>
      </c>
      <c r="BG230" s="227">
        <f>IF(N230="zákl. přenesená",J230,0)</f>
        <v>0</v>
      </c>
      <c r="BH230" s="227">
        <f>IF(N230="sníž. přenesená",J230,0)</f>
        <v>0</v>
      </c>
      <c r="BI230" s="227">
        <f>IF(N230="nulová",J230,0)</f>
        <v>0</v>
      </c>
      <c r="BJ230" s="17" t="s">
        <v>89</v>
      </c>
      <c r="BK230" s="227">
        <f>ROUND(I230*H230,2)</f>
        <v>0</v>
      </c>
      <c r="BL230" s="17" t="s">
        <v>270</v>
      </c>
      <c r="BM230" s="226" t="s">
        <v>1860</v>
      </c>
    </row>
    <row r="231" s="2" customFormat="1" ht="16.5" customHeight="1">
      <c r="A231" s="39"/>
      <c r="B231" s="40"/>
      <c r="C231" s="215" t="s">
        <v>809</v>
      </c>
      <c r="D231" s="215" t="s">
        <v>195</v>
      </c>
      <c r="E231" s="216" t="s">
        <v>1861</v>
      </c>
      <c r="F231" s="217" t="s">
        <v>1862</v>
      </c>
      <c r="G231" s="218" t="s">
        <v>198</v>
      </c>
      <c r="H231" s="219">
        <v>100</v>
      </c>
      <c r="I231" s="220"/>
      <c r="J231" s="221">
        <f>ROUND(I231*H231,2)</f>
        <v>0</v>
      </c>
      <c r="K231" s="217" t="s">
        <v>199</v>
      </c>
      <c r="L231" s="45"/>
      <c r="M231" s="222" t="s">
        <v>44</v>
      </c>
      <c r="N231" s="223" t="s">
        <v>53</v>
      </c>
      <c r="O231" s="85"/>
      <c r="P231" s="224">
        <f>O231*H231</f>
        <v>0</v>
      </c>
      <c r="Q231" s="224">
        <v>0</v>
      </c>
      <c r="R231" s="224">
        <f>Q231*H231</f>
        <v>0</v>
      </c>
      <c r="S231" s="224">
        <v>0</v>
      </c>
      <c r="T231" s="225">
        <f>S231*H231</f>
        <v>0</v>
      </c>
      <c r="U231" s="39"/>
      <c r="V231" s="39"/>
      <c r="W231" s="39"/>
      <c r="X231" s="39"/>
      <c r="Y231" s="39"/>
      <c r="Z231" s="39"/>
      <c r="AA231" s="39"/>
      <c r="AB231" s="39"/>
      <c r="AC231" s="39"/>
      <c r="AD231" s="39"/>
      <c r="AE231" s="39"/>
      <c r="AR231" s="226" t="s">
        <v>211</v>
      </c>
      <c r="AT231" s="226" t="s">
        <v>195</v>
      </c>
      <c r="AU231" s="226" t="s">
        <v>89</v>
      </c>
      <c r="AY231" s="17" t="s">
        <v>192</v>
      </c>
      <c r="BE231" s="227">
        <f>IF(N231="základní",J231,0)</f>
        <v>0</v>
      </c>
      <c r="BF231" s="227">
        <f>IF(N231="snížená",J231,0)</f>
        <v>0</v>
      </c>
      <c r="BG231" s="227">
        <f>IF(N231="zákl. přenesená",J231,0)</f>
        <v>0</v>
      </c>
      <c r="BH231" s="227">
        <f>IF(N231="sníž. přenesená",J231,0)</f>
        <v>0</v>
      </c>
      <c r="BI231" s="227">
        <f>IF(N231="nulová",J231,0)</f>
        <v>0</v>
      </c>
      <c r="BJ231" s="17" t="s">
        <v>89</v>
      </c>
      <c r="BK231" s="227">
        <f>ROUND(I231*H231,2)</f>
        <v>0</v>
      </c>
      <c r="BL231" s="17" t="s">
        <v>211</v>
      </c>
      <c r="BM231" s="226" t="s">
        <v>1863</v>
      </c>
    </row>
    <row r="232" s="2" customFormat="1" ht="21.75" customHeight="1">
      <c r="A232" s="39"/>
      <c r="B232" s="40"/>
      <c r="C232" s="228" t="s">
        <v>813</v>
      </c>
      <c r="D232" s="228" t="s">
        <v>266</v>
      </c>
      <c r="E232" s="229" t="s">
        <v>289</v>
      </c>
      <c r="F232" s="230" t="s">
        <v>290</v>
      </c>
      <c r="G232" s="231" t="s">
        <v>198</v>
      </c>
      <c r="H232" s="232">
        <v>380</v>
      </c>
      <c r="I232" s="233"/>
      <c r="J232" s="234">
        <f>ROUND(I232*H232,2)</f>
        <v>0</v>
      </c>
      <c r="K232" s="230" t="s">
        <v>199</v>
      </c>
      <c r="L232" s="235"/>
      <c r="M232" s="236" t="s">
        <v>44</v>
      </c>
      <c r="N232" s="237" t="s">
        <v>53</v>
      </c>
      <c r="O232" s="85"/>
      <c r="P232" s="224">
        <f>O232*H232</f>
        <v>0</v>
      </c>
      <c r="Q232" s="224">
        <v>0</v>
      </c>
      <c r="R232" s="224">
        <f>Q232*H232</f>
        <v>0</v>
      </c>
      <c r="S232" s="224">
        <v>0</v>
      </c>
      <c r="T232" s="225">
        <f>S232*H232</f>
        <v>0</v>
      </c>
      <c r="U232" s="39"/>
      <c r="V232" s="39"/>
      <c r="W232" s="39"/>
      <c r="X232" s="39"/>
      <c r="Y232" s="39"/>
      <c r="Z232" s="39"/>
      <c r="AA232" s="39"/>
      <c r="AB232" s="39"/>
      <c r="AC232" s="39"/>
      <c r="AD232" s="39"/>
      <c r="AE232" s="39"/>
      <c r="AR232" s="226" t="s">
        <v>269</v>
      </c>
      <c r="AT232" s="226" t="s">
        <v>266</v>
      </c>
      <c r="AU232" s="226" t="s">
        <v>89</v>
      </c>
      <c r="AY232" s="17" t="s">
        <v>192</v>
      </c>
      <c r="BE232" s="227">
        <f>IF(N232="základní",J232,0)</f>
        <v>0</v>
      </c>
      <c r="BF232" s="227">
        <f>IF(N232="snížená",J232,0)</f>
        <v>0</v>
      </c>
      <c r="BG232" s="227">
        <f>IF(N232="zákl. přenesená",J232,0)</f>
        <v>0</v>
      </c>
      <c r="BH232" s="227">
        <f>IF(N232="sníž. přenesená",J232,0)</f>
        <v>0</v>
      </c>
      <c r="BI232" s="227">
        <f>IF(N232="nulová",J232,0)</f>
        <v>0</v>
      </c>
      <c r="BJ232" s="17" t="s">
        <v>89</v>
      </c>
      <c r="BK232" s="227">
        <f>ROUND(I232*H232,2)</f>
        <v>0</v>
      </c>
      <c r="BL232" s="17" t="s">
        <v>270</v>
      </c>
      <c r="BM232" s="226" t="s">
        <v>1864</v>
      </c>
    </row>
    <row r="233" s="2" customFormat="1" ht="37.8" customHeight="1">
      <c r="A233" s="39"/>
      <c r="B233" s="40"/>
      <c r="C233" s="215" t="s">
        <v>817</v>
      </c>
      <c r="D233" s="215" t="s">
        <v>195</v>
      </c>
      <c r="E233" s="216" t="s">
        <v>375</v>
      </c>
      <c r="F233" s="217" t="s">
        <v>376</v>
      </c>
      <c r="G233" s="218" t="s">
        <v>198</v>
      </c>
      <c r="H233" s="219">
        <v>20</v>
      </c>
      <c r="I233" s="220"/>
      <c r="J233" s="221">
        <f>ROUND(I233*H233,2)</f>
        <v>0</v>
      </c>
      <c r="K233" s="217" t="s">
        <v>199</v>
      </c>
      <c r="L233" s="45"/>
      <c r="M233" s="222" t="s">
        <v>44</v>
      </c>
      <c r="N233" s="223" t="s">
        <v>53</v>
      </c>
      <c r="O233" s="85"/>
      <c r="P233" s="224">
        <f>O233*H233</f>
        <v>0</v>
      </c>
      <c r="Q233" s="224">
        <v>0</v>
      </c>
      <c r="R233" s="224">
        <f>Q233*H233</f>
        <v>0</v>
      </c>
      <c r="S233" s="224">
        <v>0</v>
      </c>
      <c r="T233" s="225">
        <f>S233*H233</f>
        <v>0</v>
      </c>
      <c r="U233" s="39"/>
      <c r="V233" s="39"/>
      <c r="W233" s="39"/>
      <c r="X233" s="39"/>
      <c r="Y233" s="39"/>
      <c r="Z233" s="39"/>
      <c r="AA233" s="39"/>
      <c r="AB233" s="39"/>
      <c r="AC233" s="39"/>
      <c r="AD233" s="39"/>
      <c r="AE233" s="39"/>
      <c r="AR233" s="226" t="s">
        <v>211</v>
      </c>
      <c r="AT233" s="226" t="s">
        <v>195</v>
      </c>
      <c r="AU233" s="226" t="s">
        <v>89</v>
      </c>
      <c r="AY233" s="17" t="s">
        <v>192</v>
      </c>
      <c r="BE233" s="227">
        <f>IF(N233="základní",J233,0)</f>
        <v>0</v>
      </c>
      <c r="BF233" s="227">
        <f>IF(N233="snížená",J233,0)</f>
        <v>0</v>
      </c>
      <c r="BG233" s="227">
        <f>IF(N233="zákl. přenesená",J233,0)</f>
        <v>0</v>
      </c>
      <c r="BH233" s="227">
        <f>IF(N233="sníž. přenesená",J233,0)</f>
        <v>0</v>
      </c>
      <c r="BI233" s="227">
        <f>IF(N233="nulová",J233,0)</f>
        <v>0</v>
      </c>
      <c r="BJ233" s="17" t="s">
        <v>89</v>
      </c>
      <c r="BK233" s="227">
        <f>ROUND(I233*H233,2)</f>
        <v>0</v>
      </c>
      <c r="BL233" s="17" t="s">
        <v>211</v>
      </c>
      <c r="BM233" s="226" t="s">
        <v>1865</v>
      </c>
    </row>
    <row r="234" s="2" customFormat="1" ht="21.75" customHeight="1">
      <c r="A234" s="39"/>
      <c r="B234" s="40"/>
      <c r="C234" s="228" t="s">
        <v>821</v>
      </c>
      <c r="D234" s="228" t="s">
        <v>266</v>
      </c>
      <c r="E234" s="229" t="s">
        <v>1866</v>
      </c>
      <c r="F234" s="230" t="s">
        <v>1867</v>
      </c>
      <c r="G234" s="231" t="s">
        <v>220</v>
      </c>
      <c r="H234" s="232">
        <v>160</v>
      </c>
      <c r="I234" s="233"/>
      <c r="J234" s="234">
        <f>ROUND(I234*H234,2)</f>
        <v>0</v>
      </c>
      <c r="K234" s="230" t="s">
        <v>199</v>
      </c>
      <c r="L234" s="235"/>
      <c r="M234" s="236" t="s">
        <v>44</v>
      </c>
      <c r="N234" s="237" t="s">
        <v>53</v>
      </c>
      <c r="O234" s="85"/>
      <c r="P234" s="224">
        <f>O234*H234</f>
        <v>0</v>
      </c>
      <c r="Q234" s="224">
        <v>0</v>
      </c>
      <c r="R234" s="224">
        <f>Q234*H234</f>
        <v>0</v>
      </c>
      <c r="S234" s="224">
        <v>0</v>
      </c>
      <c r="T234" s="225">
        <f>S234*H234</f>
        <v>0</v>
      </c>
      <c r="U234" s="39"/>
      <c r="V234" s="39"/>
      <c r="W234" s="39"/>
      <c r="X234" s="39"/>
      <c r="Y234" s="39"/>
      <c r="Z234" s="39"/>
      <c r="AA234" s="39"/>
      <c r="AB234" s="39"/>
      <c r="AC234" s="39"/>
      <c r="AD234" s="39"/>
      <c r="AE234" s="39"/>
      <c r="AR234" s="226" t="s">
        <v>269</v>
      </c>
      <c r="AT234" s="226" t="s">
        <v>266</v>
      </c>
      <c r="AU234" s="226" t="s">
        <v>89</v>
      </c>
      <c r="AY234" s="17" t="s">
        <v>192</v>
      </c>
      <c r="BE234" s="227">
        <f>IF(N234="základní",J234,0)</f>
        <v>0</v>
      </c>
      <c r="BF234" s="227">
        <f>IF(N234="snížená",J234,0)</f>
        <v>0</v>
      </c>
      <c r="BG234" s="227">
        <f>IF(N234="zákl. přenesená",J234,0)</f>
        <v>0</v>
      </c>
      <c r="BH234" s="227">
        <f>IF(N234="sníž. přenesená",J234,0)</f>
        <v>0</v>
      </c>
      <c r="BI234" s="227">
        <f>IF(N234="nulová",J234,0)</f>
        <v>0</v>
      </c>
      <c r="BJ234" s="17" t="s">
        <v>89</v>
      </c>
      <c r="BK234" s="227">
        <f>ROUND(I234*H234,2)</f>
        <v>0</v>
      </c>
      <c r="BL234" s="17" t="s">
        <v>270</v>
      </c>
      <c r="BM234" s="226" t="s">
        <v>1868</v>
      </c>
    </row>
    <row r="235" s="2" customFormat="1" ht="24.15" customHeight="1">
      <c r="A235" s="39"/>
      <c r="B235" s="40"/>
      <c r="C235" s="215" t="s">
        <v>825</v>
      </c>
      <c r="D235" s="215" t="s">
        <v>195</v>
      </c>
      <c r="E235" s="216" t="s">
        <v>1869</v>
      </c>
      <c r="F235" s="217" t="s">
        <v>1870</v>
      </c>
      <c r="G235" s="218" t="s">
        <v>198</v>
      </c>
      <c r="H235" s="219">
        <v>380</v>
      </c>
      <c r="I235" s="220"/>
      <c r="J235" s="221">
        <f>ROUND(I235*H235,2)</f>
        <v>0</v>
      </c>
      <c r="K235" s="217" t="s">
        <v>199</v>
      </c>
      <c r="L235" s="45"/>
      <c r="M235" s="222" t="s">
        <v>44</v>
      </c>
      <c r="N235" s="223" t="s">
        <v>53</v>
      </c>
      <c r="O235" s="85"/>
      <c r="P235" s="224">
        <f>O235*H235</f>
        <v>0</v>
      </c>
      <c r="Q235" s="224">
        <v>0</v>
      </c>
      <c r="R235" s="224">
        <f>Q235*H235</f>
        <v>0</v>
      </c>
      <c r="S235" s="224">
        <v>0</v>
      </c>
      <c r="T235" s="225">
        <f>S235*H235</f>
        <v>0</v>
      </c>
      <c r="U235" s="39"/>
      <c r="V235" s="39"/>
      <c r="W235" s="39"/>
      <c r="X235" s="39"/>
      <c r="Y235" s="39"/>
      <c r="Z235" s="39"/>
      <c r="AA235" s="39"/>
      <c r="AB235" s="39"/>
      <c r="AC235" s="39"/>
      <c r="AD235" s="39"/>
      <c r="AE235" s="39"/>
      <c r="AR235" s="226" t="s">
        <v>200</v>
      </c>
      <c r="AT235" s="226" t="s">
        <v>195</v>
      </c>
      <c r="AU235" s="226" t="s">
        <v>89</v>
      </c>
      <c r="AY235" s="17" t="s">
        <v>192</v>
      </c>
      <c r="BE235" s="227">
        <f>IF(N235="základní",J235,0)</f>
        <v>0</v>
      </c>
      <c r="BF235" s="227">
        <f>IF(N235="snížená",J235,0)</f>
        <v>0</v>
      </c>
      <c r="BG235" s="227">
        <f>IF(N235="zákl. přenesená",J235,0)</f>
        <v>0</v>
      </c>
      <c r="BH235" s="227">
        <f>IF(N235="sníž. přenesená",J235,0)</f>
        <v>0</v>
      </c>
      <c r="BI235" s="227">
        <f>IF(N235="nulová",J235,0)</f>
        <v>0</v>
      </c>
      <c r="BJ235" s="17" t="s">
        <v>89</v>
      </c>
      <c r="BK235" s="227">
        <f>ROUND(I235*H235,2)</f>
        <v>0</v>
      </c>
      <c r="BL235" s="17" t="s">
        <v>200</v>
      </c>
      <c r="BM235" s="226" t="s">
        <v>1871</v>
      </c>
    </row>
    <row r="236" s="2" customFormat="1" ht="16.5" customHeight="1">
      <c r="A236" s="39"/>
      <c r="B236" s="40"/>
      <c r="C236" s="228" t="s">
        <v>829</v>
      </c>
      <c r="D236" s="228" t="s">
        <v>266</v>
      </c>
      <c r="E236" s="229" t="s">
        <v>1872</v>
      </c>
      <c r="F236" s="230" t="s">
        <v>1873</v>
      </c>
      <c r="G236" s="231" t="s">
        <v>198</v>
      </c>
      <c r="H236" s="232">
        <v>20</v>
      </c>
      <c r="I236" s="233"/>
      <c r="J236" s="234">
        <f>ROUND(I236*H236,2)</f>
        <v>0</v>
      </c>
      <c r="K236" s="230" t="s">
        <v>199</v>
      </c>
      <c r="L236" s="235"/>
      <c r="M236" s="236" t="s">
        <v>44</v>
      </c>
      <c r="N236" s="237" t="s">
        <v>53</v>
      </c>
      <c r="O236" s="85"/>
      <c r="P236" s="224">
        <f>O236*H236</f>
        <v>0</v>
      </c>
      <c r="Q236" s="224">
        <v>0</v>
      </c>
      <c r="R236" s="224">
        <f>Q236*H236</f>
        <v>0</v>
      </c>
      <c r="S236" s="224">
        <v>0</v>
      </c>
      <c r="T236" s="225">
        <f>S236*H236</f>
        <v>0</v>
      </c>
      <c r="U236" s="39"/>
      <c r="V236" s="39"/>
      <c r="W236" s="39"/>
      <c r="X236" s="39"/>
      <c r="Y236" s="39"/>
      <c r="Z236" s="39"/>
      <c r="AA236" s="39"/>
      <c r="AB236" s="39"/>
      <c r="AC236" s="39"/>
      <c r="AD236" s="39"/>
      <c r="AE236" s="39"/>
      <c r="AR236" s="226" t="s">
        <v>269</v>
      </c>
      <c r="AT236" s="226" t="s">
        <v>266</v>
      </c>
      <c r="AU236" s="226" t="s">
        <v>89</v>
      </c>
      <c r="AY236" s="17" t="s">
        <v>192</v>
      </c>
      <c r="BE236" s="227">
        <f>IF(N236="základní",J236,0)</f>
        <v>0</v>
      </c>
      <c r="BF236" s="227">
        <f>IF(N236="snížená",J236,0)</f>
        <v>0</v>
      </c>
      <c r="BG236" s="227">
        <f>IF(N236="zákl. přenesená",J236,0)</f>
        <v>0</v>
      </c>
      <c r="BH236" s="227">
        <f>IF(N236="sníž. přenesená",J236,0)</f>
        <v>0</v>
      </c>
      <c r="BI236" s="227">
        <f>IF(N236="nulová",J236,0)</f>
        <v>0</v>
      </c>
      <c r="BJ236" s="17" t="s">
        <v>89</v>
      </c>
      <c r="BK236" s="227">
        <f>ROUND(I236*H236,2)</f>
        <v>0</v>
      </c>
      <c r="BL236" s="17" t="s">
        <v>270</v>
      </c>
      <c r="BM236" s="226" t="s">
        <v>1874</v>
      </c>
    </row>
    <row r="237" s="2" customFormat="1" ht="16.5" customHeight="1">
      <c r="A237" s="39"/>
      <c r="B237" s="40"/>
      <c r="C237" s="215" t="s">
        <v>833</v>
      </c>
      <c r="D237" s="215" t="s">
        <v>195</v>
      </c>
      <c r="E237" s="216" t="s">
        <v>1875</v>
      </c>
      <c r="F237" s="217" t="s">
        <v>1876</v>
      </c>
      <c r="G237" s="218" t="s">
        <v>198</v>
      </c>
      <c r="H237" s="219">
        <v>20</v>
      </c>
      <c r="I237" s="220"/>
      <c r="J237" s="221">
        <f>ROUND(I237*H237,2)</f>
        <v>0</v>
      </c>
      <c r="K237" s="217" t="s">
        <v>199</v>
      </c>
      <c r="L237" s="45"/>
      <c r="M237" s="222" t="s">
        <v>44</v>
      </c>
      <c r="N237" s="223" t="s">
        <v>53</v>
      </c>
      <c r="O237" s="85"/>
      <c r="P237" s="224">
        <f>O237*H237</f>
        <v>0</v>
      </c>
      <c r="Q237" s="224">
        <v>0</v>
      </c>
      <c r="R237" s="224">
        <f>Q237*H237</f>
        <v>0</v>
      </c>
      <c r="S237" s="224">
        <v>0</v>
      </c>
      <c r="T237" s="225">
        <f>S237*H237</f>
        <v>0</v>
      </c>
      <c r="U237" s="39"/>
      <c r="V237" s="39"/>
      <c r="W237" s="39"/>
      <c r="X237" s="39"/>
      <c r="Y237" s="39"/>
      <c r="Z237" s="39"/>
      <c r="AA237" s="39"/>
      <c r="AB237" s="39"/>
      <c r="AC237" s="39"/>
      <c r="AD237" s="39"/>
      <c r="AE237" s="39"/>
      <c r="AR237" s="226" t="s">
        <v>211</v>
      </c>
      <c r="AT237" s="226" t="s">
        <v>195</v>
      </c>
      <c r="AU237" s="226" t="s">
        <v>89</v>
      </c>
      <c r="AY237" s="17" t="s">
        <v>192</v>
      </c>
      <c r="BE237" s="227">
        <f>IF(N237="základní",J237,0)</f>
        <v>0</v>
      </c>
      <c r="BF237" s="227">
        <f>IF(N237="snížená",J237,0)</f>
        <v>0</v>
      </c>
      <c r="BG237" s="227">
        <f>IF(N237="zákl. přenesená",J237,0)</f>
        <v>0</v>
      </c>
      <c r="BH237" s="227">
        <f>IF(N237="sníž. přenesená",J237,0)</f>
        <v>0</v>
      </c>
      <c r="BI237" s="227">
        <f>IF(N237="nulová",J237,0)</f>
        <v>0</v>
      </c>
      <c r="BJ237" s="17" t="s">
        <v>89</v>
      </c>
      <c r="BK237" s="227">
        <f>ROUND(I237*H237,2)</f>
        <v>0</v>
      </c>
      <c r="BL237" s="17" t="s">
        <v>211</v>
      </c>
      <c r="BM237" s="226" t="s">
        <v>1877</v>
      </c>
    </row>
    <row r="238" s="2" customFormat="1" ht="16.5" customHeight="1">
      <c r="A238" s="39"/>
      <c r="B238" s="40"/>
      <c r="C238" s="215" t="s">
        <v>837</v>
      </c>
      <c r="D238" s="215" t="s">
        <v>195</v>
      </c>
      <c r="E238" s="216" t="s">
        <v>1878</v>
      </c>
      <c r="F238" s="217" t="s">
        <v>1879</v>
      </c>
      <c r="G238" s="218" t="s">
        <v>198</v>
      </c>
      <c r="H238" s="219">
        <v>100</v>
      </c>
      <c r="I238" s="220"/>
      <c r="J238" s="221">
        <f>ROUND(I238*H238,2)</f>
        <v>0</v>
      </c>
      <c r="K238" s="217" t="s">
        <v>199</v>
      </c>
      <c r="L238" s="45"/>
      <c r="M238" s="222" t="s">
        <v>44</v>
      </c>
      <c r="N238" s="223" t="s">
        <v>53</v>
      </c>
      <c r="O238" s="85"/>
      <c r="P238" s="224">
        <f>O238*H238</f>
        <v>0</v>
      </c>
      <c r="Q238" s="224">
        <v>0</v>
      </c>
      <c r="R238" s="224">
        <f>Q238*H238</f>
        <v>0</v>
      </c>
      <c r="S238" s="224">
        <v>0</v>
      </c>
      <c r="T238" s="225">
        <f>S238*H238</f>
        <v>0</v>
      </c>
      <c r="U238" s="39"/>
      <c r="V238" s="39"/>
      <c r="W238" s="39"/>
      <c r="X238" s="39"/>
      <c r="Y238" s="39"/>
      <c r="Z238" s="39"/>
      <c r="AA238" s="39"/>
      <c r="AB238" s="39"/>
      <c r="AC238" s="39"/>
      <c r="AD238" s="39"/>
      <c r="AE238" s="39"/>
      <c r="AR238" s="226" t="s">
        <v>211</v>
      </c>
      <c r="AT238" s="226" t="s">
        <v>195</v>
      </c>
      <c r="AU238" s="226" t="s">
        <v>89</v>
      </c>
      <c r="AY238" s="17" t="s">
        <v>192</v>
      </c>
      <c r="BE238" s="227">
        <f>IF(N238="základní",J238,0)</f>
        <v>0</v>
      </c>
      <c r="BF238" s="227">
        <f>IF(N238="snížená",J238,0)</f>
        <v>0</v>
      </c>
      <c r="BG238" s="227">
        <f>IF(N238="zákl. přenesená",J238,0)</f>
        <v>0</v>
      </c>
      <c r="BH238" s="227">
        <f>IF(N238="sníž. přenesená",J238,0)</f>
        <v>0</v>
      </c>
      <c r="BI238" s="227">
        <f>IF(N238="nulová",J238,0)</f>
        <v>0</v>
      </c>
      <c r="BJ238" s="17" t="s">
        <v>89</v>
      </c>
      <c r="BK238" s="227">
        <f>ROUND(I238*H238,2)</f>
        <v>0</v>
      </c>
      <c r="BL238" s="17" t="s">
        <v>211</v>
      </c>
      <c r="BM238" s="226" t="s">
        <v>1880</v>
      </c>
    </row>
    <row r="239" s="2" customFormat="1" ht="16.5" customHeight="1">
      <c r="A239" s="39"/>
      <c r="B239" s="40"/>
      <c r="C239" s="228" t="s">
        <v>841</v>
      </c>
      <c r="D239" s="228" t="s">
        <v>266</v>
      </c>
      <c r="E239" s="229" t="s">
        <v>1881</v>
      </c>
      <c r="F239" s="230" t="s">
        <v>1882</v>
      </c>
      <c r="G239" s="231" t="s">
        <v>198</v>
      </c>
      <c r="H239" s="232">
        <v>30</v>
      </c>
      <c r="I239" s="233"/>
      <c r="J239" s="234">
        <f>ROUND(I239*H239,2)</f>
        <v>0</v>
      </c>
      <c r="K239" s="230" t="s">
        <v>199</v>
      </c>
      <c r="L239" s="235"/>
      <c r="M239" s="236" t="s">
        <v>44</v>
      </c>
      <c r="N239" s="237" t="s">
        <v>53</v>
      </c>
      <c r="O239" s="85"/>
      <c r="P239" s="224">
        <f>O239*H239</f>
        <v>0</v>
      </c>
      <c r="Q239" s="224">
        <v>0</v>
      </c>
      <c r="R239" s="224">
        <f>Q239*H239</f>
        <v>0</v>
      </c>
      <c r="S239" s="224">
        <v>0</v>
      </c>
      <c r="T239" s="225">
        <f>S239*H239</f>
        <v>0</v>
      </c>
      <c r="U239" s="39"/>
      <c r="V239" s="39"/>
      <c r="W239" s="39"/>
      <c r="X239" s="39"/>
      <c r="Y239" s="39"/>
      <c r="Z239" s="39"/>
      <c r="AA239" s="39"/>
      <c r="AB239" s="39"/>
      <c r="AC239" s="39"/>
      <c r="AD239" s="39"/>
      <c r="AE239" s="39"/>
      <c r="AR239" s="226" t="s">
        <v>269</v>
      </c>
      <c r="AT239" s="226" t="s">
        <v>266</v>
      </c>
      <c r="AU239" s="226" t="s">
        <v>89</v>
      </c>
      <c r="AY239" s="17" t="s">
        <v>192</v>
      </c>
      <c r="BE239" s="227">
        <f>IF(N239="základní",J239,0)</f>
        <v>0</v>
      </c>
      <c r="BF239" s="227">
        <f>IF(N239="snížená",J239,0)</f>
        <v>0</v>
      </c>
      <c r="BG239" s="227">
        <f>IF(N239="zákl. přenesená",J239,0)</f>
        <v>0</v>
      </c>
      <c r="BH239" s="227">
        <f>IF(N239="sníž. přenesená",J239,0)</f>
        <v>0</v>
      </c>
      <c r="BI239" s="227">
        <f>IF(N239="nulová",J239,0)</f>
        <v>0</v>
      </c>
      <c r="BJ239" s="17" t="s">
        <v>89</v>
      </c>
      <c r="BK239" s="227">
        <f>ROUND(I239*H239,2)</f>
        <v>0</v>
      </c>
      <c r="BL239" s="17" t="s">
        <v>270</v>
      </c>
      <c r="BM239" s="226" t="s">
        <v>1883</v>
      </c>
    </row>
    <row r="240" s="2" customFormat="1" ht="16.5" customHeight="1">
      <c r="A240" s="39"/>
      <c r="B240" s="40"/>
      <c r="C240" s="215" t="s">
        <v>845</v>
      </c>
      <c r="D240" s="215" t="s">
        <v>195</v>
      </c>
      <c r="E240" s="216" t="s">
        <v>1884</v>
      </c>
      <c r="F240" s="217" t="s">
        <v>1885</v>
      </c>
      <c r="G240" s="218" t="s">
        <v>220</v>
      </c>
      <c r="H240" s="219">
        <v>1</v>
      </c>
      <c r="I240" s="220"/>
      <c r="J240" s="221">
        <f>ROUND(I240*H240,2)</f>
        <v>0</v>
      </c>
      <c r="K240" s="217" t="s">
        <v>199</v>
      </c>
      <c r="L240" s="45"/>
      <c r="M240" s="222" t="s">
        <v>44</v>
      </c>
      <c r="N240" s="223" t="s">
        <v>53</v>
      </c>
      <c r="O240" s="85"/>
      <c r="P240" s="224">
        <f>O240*H240</f>
        <v>0</v>
      </c>
      <c r="Q240" s="224">
        <v>0</v>
      </c>
      <c r="R240" s="224">
        <f>Q240*H240</f>
        <v>0</v>
      </c>
      <c r="S240" s="224">
        <v>0</v>
      </c>
      <c r="T240" s="225">
        <f>S240*H240</f>
        <v>0</v>
      </c>
      <c r="U240" s="39"/>
      <c r="V240" s="39"/>
      <c r="W240" s="39"/>
      <c r="X240" s="39"/>
      <c r="Y240" s="39"/>
      <c r="Z240" s="39"/>
      <c r="AA240" s="39"/>
      <c r="AB240" s="39"/>
      <c r="AC240" s="39"/>
      <c r="AD240" s="39"/>
      <c r="AE240" s="39"/>
      <c r="AR240" s="226" t="s">
        <v>221</v>
      </c>
      <c r="AT240" s="226" t="s">
        <v>195</v>
      </c>
      <c r="AU240" s="226" t="s">
        <v>89</v>
      </c>
      <c r="AY240" s="17" t="s">
        <v>192</v>
      </c>
      <c r="BE240" s="227">
        <f>IF(N240="základní",J240,0)</f>
        <v>0</v>
      </c>
      <c r="BF240" s="227">
        <f>IF(N240="snížená",J240,0)</f>
        <v>0</v>
      </c>
      <c r="BG240" s="227">
        <f>IF(N240="zákl. přenesená",J240,0)</f>
        <v>0</v>
      </c>
      <c r="BH240" s="227">
        <f>IF(N240="sníž. přenesená",J240,0)</f>
        <v>0</v>
      </c>
      <c r="BI240" s="227">
        <f>IF(N240="nulová",J240,0)</f>
        <v>0</v>
      </c>
      <c r="BJ240" s="17" t="s">
        <v>89</v>
      </c>
      <c r="BK240" s="227">
        <f>ROUND(I240*H240,2)</f>
        <v>0</v>
      </c>
      <c r="BL240" s="17" t="s">
        <v>221</v>
      </c>
      <c r="BM240" s="226" t="s">
        <v>1886</v>
      </c>
    </row>
    <row r="241" s="2" customFormat="1" ht="21.75" customHeight="1">
      <c r="A241" s="39"/>
      <c r="B241" s="40"/>
      <c r="C241" s="228" t="s">
        <v>849</v>
      </c>
      <c r="D241" s="228" t="s">
        <v>266</v>
      </c>
      <c r="E241" s="229" t="s">
        <v>1887</v>
      </c>
      <c r="F241" s="230" t="s">
        <v>1888</v>
      </c>
      <c r="G241" s="231" t="s">
        <v>198</v>
      </c>
      <c r="H241" s="232">
        <v>20</v>
      </c>
      <c r="I241" s="233"/>
      <c r="J241" s="234">
        <f>ROUND(I241*H241,2)</f>
        <v>0</v>
      </c>
      <c r="K241" s="230" t="s">
        <v>199</v>
      </c>
      <c r="L241" s="235"/>
      <c r="M241" s="236" t="s">
        <v>44</v>
      </c>
      <c r="N241" s="237" t="s">
        <v>53</v>
      </c>
      <c r="O241" s="85"/>
      <c r="P241" s="224">
        <f>O241*H241</f>
        <v>0</v>
      </c>
      <c r="Q241" s="224">
        <v>0</v>
      </c>
      <c r="R241" s="224">
        <f>Q241*H241</f>
        <v>0</v>
      </c>
      <c r="S241" s="224">
        <v>0</v>
      </c>
      <c r="T241" s="225">
        <f>S241*H241</f>
        <v>0</v>
      </c>
      <c r="U241" s="39"/>
      <c r="V241" s="39"/>
      <c r="W241" s="39"/>
      <c r="X241" s="39"/>
      <c r="Y241" s="39"/>
      <c r="Z241" s="39"/>
      <c r="AA241" s="39"/>
      <c r="AB241" s="39"/>
      <c r="AC241" s="39"/>
      <c r="AD241" s="39"/>
      <c r="AE241" s="39"/>
      <c r="AR241" s="226" t="s">
        <v>269</v>
      </c>
      <c r="AT241" s="226" t="s">
        <v>266</v>
      </c>
      <c r="AU241" s="226" t="s">
        <v>89</v>
      </c>
      <c r="AY241" s="17" t="s">
        <v>192</v>
      </c>
      <c r="BE241" s="227">
        <f>IF(N241="základní",J241,0)</f>
        <v>0</v>
      </c>
      <c r="BF241" s="227">
        <f>IF(N241="snížená",J241,0)</f>
        <v>0</v>
      </c>
      <c r="BG241" s="227">
        <f>IF(N241="zákl. přenesená",J241,0)</f>
        <v>0</v>
      </c>
      <c r="BH241" s="227">
        <f>IF(N241="sníž. přenesená",J241,0)</f>
        <v>0</v>
      </c>
      <c r="BI241" s="227">
        <f>IF(N241="nulová",J241,0)</f>
        <v>0</v>
      </c>
      <c r="BJ241" s="17" t="s">
        <v>89</v>
      </c>
      <c r="BK241" s="227">
        <f>ROUND(I241*H241,2)</f>
        <v>0</v>
      </c>
      <c r="BL241" s="17" t="s">
        <v>270</v>
      </c>
      <c r="BM241" s="226" t="s">
        <v>1889</v>
      </c>
    </row>
    <row r="242" s="2" customFormat="1" ht="16.5" customHeight="1">
      <c r="A242" s="39"/>
      <c r="B242" s="40"/>
      <c r="C242" s="215" t="s">
        <v>853</v>
      </c>
      <c r="D242" s="215" t="s">
        <v>195</v>
      </c>
      <c r="E242" s="216" t="s">
        <v>1890</v>
      </c>
      <c r="F242" s="217" t="s">
        <v>1891</v>
      </c>
      <c r="G242" s="218" t="s">
        <v>220</v>
      </c>
      <c r="H242" s="219">
        <v>1</v>
      </c>
      <c r="I242" s="220"/>
      <c r="J242" s="221">
        <f>ROUND(I242*H242,2)</f>
        <v>0</v>
      </c>
      <c r="K242" s="217" t="s">
        <v>199</v>
      </c>
      <c r="L242" s="45"/>
      <c r="M242" s="222" t="s">
        <v>44</v>
      </c>
      <c r="N242" s="223" t="s">
        <v>53</v>
      </c>
      <c r="O242" s="85"/>
      <c r="P242" s="224">
        <f>O242*H242</f>
        <v>0</v>
      </c>
      <c r="Q242" s="224">
        <v>0</v>
      </c>
      <c r="R242" s="224">
        <f>Q242*H242</f>
        <v>0</v>
      </c>
      <c r="S242" s="224">
        <v>0</v>
      </c>
      <c r="T242" s="225">
        <f>S242*H242</f>
        <v>0</v>
      </c>
      <c r="U242" s="39"/>
      <c r="V242" s="39"/>
      <c r="W242" s="39"/>
      <c r="X242" s="39"/>
      <c r="Y242" s="39"/>
      <c r="Z242" s="39"/>
      <c r="AA242" s="39"/>
      <c r="AB242" s="39"/>
      <c r="AC242" s="39"/>
      <c r="AD242" s="39"/>
      <c r="AE242" s="39"/>
      <c r="AR242" s="226" t="s">
        <v>200</v>
      </c>
      <c r="AT242" s="226" t="s">
        <v>195</v>
      </c>
      <c r="AU242" s="226" t="s">
        <v>89</v>
      </c>
      <c r="AY242" s="17" t="s">
        <v>192</v>
      </c>
      <c r="BE242" s="227">
        <f>IF(N242="základní",J242,0)</f>
        <v>0</v>
      </c>
      <c r="BF242" s="227">
        <f>IF(N242="snížená",J242,0)</f>
        <v>0</v>
      </c>
      <c r="BG242" s="227">
        <f>IF(N242="zákl. přenesená",J242,0)</f>
        <v>0</v>
      </c>
      <c r="BH242" s="227">
        <f>IF(N242="sníž. přenesená",J242,0)</f>
        <v>0</v>
      </c>
      <c r="BI242" s="227">
        <f>IF(N242="nulová",J242,0)</f>
        <v>0</v>
      </c>
      <c r="BJ242" s="17" t="s">
        <v>89</v>
      </c>
      <c r="BK242" s="227">
        <f>ROUND(I242*H242,2)</f>
        <v>0</v>
      </c>
      <c r="BL242" s="17" t="s">
        <v>200</v>
      </c>
      <c r="BM242" s="226" t="s">
        <v>1892</v>
      </c>
    </row>
    <row r="243" s="2" customFormat="1" ht="16.5" customHeight="1">
      <c r="A243" s="39"/>
      <c r="B243" s="40"/>
      <c r="C243" s="215" t="s">
        <v>857</v>
      </c>
      <c r="D243" s="215" t="s">
        <v>195</v>
      </c>
      <c r="E243" s="216" t="s">
        <v>1893</v>
      </c>
      <c r="F243" s="217" t="s">
        <v>1894</v>
      </c>
      <c r="G243" s="218" t="s">
        <v>220</v>
      </c>
      <c r="H243" s="219">
        <v>1</v>
      </c>
      <c r="I243" s="220"/>
      <c r="J243" s="221">
        <f>ROUND(I243*H243,2)</f>
        <v>0</v>
      </c>
      <c r="K243" s="217" t="s">
        <v>199</v>
      </c>
      <c r="L243" s="45"/>
      <c r="M243" s="222" t="s">
        <v>44</v>
      </c>
      <c r="N243" s="223" t="s">
        <v>53</v>
      </c>
      <c r="O243" s="85"/>
      <c r="P243" s="224">
        <f>O243*H243</f>
        <v>0</v>
      </c>
      <c r="Q243" s="224">
        <v>0</v>
      </c>
      <c r="R243" s="224">
        <f>Q243*H243</f>
        <v>0</v>
      </c>
      <c r="S243" s="224">
        <v>0</v>
      </c>
      <c r="T243" s="225">
        <f>S243*H243</f>
        <v>0</v>
      </c>
      <c r="U243" s="39"/>
      <c r="V243" s="39"/>
      <c r="W243" s="39"/>
      <c r="X243" s="39"/>
      <c r="Y243" s="39"/>
      <c r="Z243" s="39"/>
      <c r="AA243" s="39"/>
      <c r="AB243" s="39"/>
      <c r="AC243" s="39"/>
      <c r="AD243" s="39"/>
      <c r="AE243" s="39"/>
      <c r="AR243" s="226" t="s">
        <v>221</v>
      </c>
      <c r="AT243" s="226" t="s">
        <v>195</v>
      </c>
      <c r="AU243" s="226" t="s">
        <v>89</v>
      </c>
      <c r="AY243" s="17" t="s">
        <v>192</v>
      </c>
      <c r="BE243" s="227">
        <f>IF(N243="základní",J243,0)</f>
        <v>0</v>
      </c>
      <c r="BF243" s="227">
        <f>IF(N243="snížená",J243,0)</f>
        <v>0</v>
      </c>
      <c r="BG243" s="227">
        <f>IF(N243="zákl. přenesená",J243,0)</f>
        <v>0</v>
      </c>
      <c r="BH243" s="227">
        <f>IF(N243="sníž. přenesená",J243,0)</f>
        <v>0</v>
      </c>
      <c r="BI243" s="227">
        <f>IF(N243="nulová",J243,0)</f>
        <v>0</v>
      </c>
      <c r="BJ243" s="17" t="s">
        <v>89</v>
      </c>
      <c r="BK243" s="227">
        <f>ROUND(I243*H243,2)</f>
        <v>0</v>
      </c>
      <c r="BL243" s="17" t="s">
        <v>221</v>
      </c>
      <c r="BM243" s="226" t="s">
        <v>1895</v>
      </c>
    </row>
    <row r="244" s="2" customFormat="1" ht="21.75" customHeight="1">
      <c r="A244" s="39"/>
      <c r="B244" s="40"/>
      <c r="C244" s="215" t="s">
        <v>861</v>
      </c>
      <c r="D244" s="215" t="s">
        <v>195</v>
      </c>
      <c r="E244" s="216" t="s">
        <v>1896</v>
      </c>
      <c r="F244" s="217" t="s">
        <v>1897</v>
      </c>
      <c r="G244" s="218" t="s">
        <v>220</v>
      </c>
      <c r="H244" s="219">
        <v>16</v>
      </c>
      <c r="I244" s="220"/>
      <c r="J244" s="221">
        <f>ROUND(I244*H244,2)</f>
        <v>0</v>
      </c>
      <c r="K244" s="217" t="s">
        <v>199</v>
      </c>
      <c r="L244" s="45"/>
      <c r="M244" s="222" t="s">
        <v>44</v>
      </c>
      <c r="N244" s="223" t="s">
        <v>53</v>
      </c>
      <c r="O244" s="85"/>
      <c r="P244" s="224">
        <f>O244*H244</f>
        <v>0</v>
      </c>
      <c r="Q244" s="224">
        <v>0</v>
      </c>
      <c r="R244" s="224">
        <f>Q244*H244</f>
        <v>0</v>
      </c>
      <c r="S244" s="224">
        <v>0</v>
      </c>
      <c r="T244" s="225">
        <f>S244*H244</f>
        <v>0</v>
      </c>
      <c r="U244" s="39"/>
      <c r="V244" s="39"/>
      <c r="W244" s="39"/>
      <c r="X244" s="39"/>
      <c r="Y244" s="39"/>
      <c r="Z244" s="39"/>
      <c r="AA244" s="39"/>
      <c r="AB244" s="39"/>
      <c r="AC244" s="39"/>
      <c r="AD244" s="39"/>
      <c r="AE244" s="39"/>
      <c r="AR244" s="226" t="s">
        <v>221</v>
      </c>
      <c r="AT244" s="226" t="s">
        <v>195</v>
      </c>
      <c r="AU244" s="226" t="s">
        <v>89</v>
      </c>
      <c r="AY244" s="17" t="s">
        <v>192</v>
      </c>
      <c r="BE244" s="227">
        <f>IF(N244="základní",J244,0)</f>
        <v>0</v>
      </c>
      <c r="BF244" s="227">
        <f>IF(N244="snížená",J244,0)</f>
        <v>0</v>
      </c>
      <c r="BG244" s="227">
        <f>IF(N244="zákl. přenesená",J244,0)</f>
        <v>0</v>
      </c>
      <c r="BH244" s="227">
        <f>IF(N244="sníž. přenesená",J244,0)</f>
        <v>0</v>
      </c>
      <c r="BI244" s="227">
        <f>IF(N244="nulová",J244,0)</f>
        <v>0</v>
      </c>
      <c r="BJ244" s="17" t="s">
        <v>89</v>
      </c>
      <c r="BK244" s="227">
        <f>ROUND(I244*H244,2)</f>
        <v>0</v>
      </c>
      <c r="BL244" s="17" t="s">
        <v>221</v>
      </c>
      <c r="BM244" s="226" t="s">
        <v>1898</v>
      </c>
    </row>
    <row r="245" s="2" customFormat="1" ht="16.5" customHeight="1">
      <c r="A245" s="39"/>
      <c r="B245" s="40"/>
      <c r="C245" s="215" t="s">
        <v>865</v>
      </c>
      <c r="D245" s="215" t="s">
        <v>195</v>
      </c>
      <c r="E245" s="216" t="s">
        <v>1899</v>
      </c>
      <c r="F245" s="217" t="s">
        <v>1900</v>
      </c>
      <c r="G245" s="218" t="s">
        <v>1901</v>
      </c>
      <c r="H245" s="219">
        <v>32</v>
      </c>
      <c r="I245" s="220"/>
      <c r="J245" s="221">
        <f>ROUND(I245*H245,2)</f>
        <v>0</v>
      </c>
      <c r="K245" s="217" t="s">
        <v>199</v>
      </c>
      <c r="L245" s="45"/>
      <c r="M245" s="222" t="s">
        <v>44</v>
      </c>
      <c r="N245" s="223" t="s">
        <v>53</v>
      </c>
      <c r="O245" s="85"/>
      <c r="P245" s="224">
        <f>O245*H245</f>
        <v>0</v>
      </c>
      <c r="Q245" s="224">
        <v>0</v>
      </c>
      <c r="R245" s="224">
        <f>Q245*H245</f>
        <v>0</v>
      </c>
      <c r="S245" s="224">
        <v>0</v>
      </c>
      <c r="T245" s="225">
        <f>S245*H245</f>
        <v>0</v>
      </c>
      <c r="U245" s="39"/>
      <c r="V245" s="39"/>
      <c r="W245" s="39"/>
      <c r="X245" s="39"/>
      <c r="Y245" s="39"/>
      <c r="Z245" s="39"/>
      <c r="AA245" s="39"/>
      <c r="AB245" s="39"/>
      <c r="AC245" s="39"/>
      <c r="AD245" s="39"/>
      <c r="AE245" s="39"/>
      <c r="AR245" s="226" t="s">
        <v>221</v>
      </c>
      <c r="AT245" s="226" t="s">
        <v>195</v>
      </c>
      <c r="AU245" s="226" t="s">
        <v>89</v>
      </c>
      <c r="AY245" s="17" t="s">
        <v>192</v>
      </c>
      <c r="BE245" s="227">
        <f>IF(N245="základní",J245,0)</f>
        <v>0</v>
      </c>
      <c r="BF245" s="227">
        <f>IF(N245="snížená",J245,0)</f>
        <v>0</v>
      </c>
      <c r="BG245" s="227">
        <f>IF(N245="zákl. přenesená",J245,0)</f>
        <v>0</v>
      </c>
      <c r="BH245" s="227">
        <f>IF(N245="sníž. přenesená",J245,0)</f>
        <v>0</v>
      </c>
      <c r="BI245" s="227">
        <f>IF(N245="nulová",J245,0)</f>
        <v>0</v>
      </c>
      <c r="BJ245" s="17" t="s">
        <v>89</v>
      </c>
      <c r="BK245" s="227">
        <f>ROUND(I245*H245,2)</f>
        <v>0</v>
      </c>
      <c r="BL245" s="17" t="s">
        <v>221</v>
      </c>
      <c r="BM245" s="226" t="s">
        <v>1902</v>
      </c>
    </row>
    <row r="246" s="2" customFormat="1" ht="16.5" customHeight="1">
      <c r="A246" s="39"/>
      <c r="B246" s="40"/>
      <c r="C246" s="215" t="s">
        <v>869</v>
      </c>
      <c r="D246" s="215" t="s">
        <v>195</v>
      </c>
      <c r="E246" s="216" t="s">
        <v>1903</v>
      </c>
      <c r="F246" s="217" t="s">
        <v>1904</v>
      </c>
      <c r="G246" s="218" t="s">
        <v>1905</v>
      </c>
      <c r="H246" s="219">
        <v>12</v>
      </c>
      <c r="I246" s="220"/>
      <c r="J246" s="221">
        <f>ROUND(I246*H246,2)</f>
        <v>0</v>
      </c>
      <c r="K246" s="217" t="s">
        <v>199</v>
      </c>
      <c r="L246" s="45"/>
      <c r="M246" s="222" t="s">
        <v>44</v>
      </c>
      <c r="N246" s="223" t="s">
        <v>53</v>
      </c>
      <c r="O246" s="85"/>
      <c r="P246" s="224">
        <f>O246*H246</f>
        <v>0</v>
      </c>
      <c r="Q246" s="224">
        <v>0</v>
      </c>
      <c r="R246" s="224">
        <f>Q246*H246</f>
        <v>0</v>
      </c>
      <c r="S246" s="224">
        <v>0</v>
      </c>
      <c r="T246" s="225">
        <f>S246*H246</f>
        <v>0</v>
      </c>
      <c r="U246" s="39"/>
      <c r="V246" s="39"/>
      <c r="W246" s="39"/>
      <c r="X246" s="39"/>
      <c r="Y246" s="39"/>
      <c r="Z246" s="39"/>
      <c r="AA246" s="39"/>
      <c r="AB246" s="39"/>
      <c r="AC246" s="39"/>
      <c r="AD246" s="39"/>
      <c r="AE246" s="39"/>
      <c r="AR246" s="226" t="s">
        <v>221</v>
      </c>
      <c r="AT246" s="226" t="s">
        <v>195</v>
      </c>
      <c r="AU246" s="226" t="s">
        <v>89</v>
      </c>
      <c r="AY246" s="17" t="s">
        <v>192</v>
      </c>
      <c r="BE246" s="227">
        <f>IF(N246="základní",J246,0)</f>
        <v>0</v>
      </c>
      <c r="BF246" s="227">
        <f>IF(N246="snížená",J246,0)</f>
        <v>0</v>
      </c>
      <c r="BG246" s="227">
        <f>IF(N246="zákl. přenesená",J246,0)</f>
        <v>0</v>
      </c>
      <c r="BH246" s="227">
        <f>IF(N246="sníž. přenesená",J246,0)</f>
        <v>0</v>
      </c>
      <c r="BI246" s="227">
        <f>IF(N246="nulová",J246,0)</f>
        <v>0</v>
      </c>
      <c r="BJ246" s="17" t="s">
        <v>89</v>
      </c>
      <c r="BK246" s="227">
        <f>ROUND(I246*H246,2)</f>
        <v>0</v>
      </c>
      <c r="BL246" s="17" t="s">
        <v>221</v>
      </c>
      <c r="BM246" s="226" t="s">
        <v>1906</v>
      </c>
    </row>
    <row r="247" s="2" customFormat="1" ht="16.5" customHeight="1">
      <c r="A247" s="39"/>
      <c r="B247" s="40"/>
      <c r="C247" s="215" t="s">
        <v>873</v>
      </c>
      <c r="D247" s="215" t="s">
        <v>195</v>
      </c>
      <c r="E247" s="216" t="s">
        <v>1907</v>
      </c>
      <c r="F247" s="217" t="s">
        <v>1908</v>
      </c>
      <c r="G247" s="218" t="s">
        <v>220</v>
      </c>
      <c r="H247" s="219">
        <v>1</v>
      </c>
      <c r="I247" s="220"/>
      <c r="J247" s="221">
        <f>ROUND(I247*H247,2)</f>
        <v>0</v>
      </c>
      <c r="K247" s="217" t="s">
        <v>199</v>
      </c>
      <c r="L247" s="45"/>
      <c r="M247" s="222" t="s">
        <v>44</v>
      </c>
      <c r="N247" s="223" t="s">
        <v>53</v>
      </c>
      <c r="O247" s="85"/>
      <c r="P247" s="224">
        <f>O247*H247</f>
        <v>0</v>
      </c>
      <c r="Q247" s="224">
        <v>0</v>
      </c>
      <c r="R247" s="224">
        <f>Q247*H247</f>
        <v>0</v>
      </c>
      <c r="S247" s="224">
        <v>0</v>
      </c>
      <c r="T247" s="225">
        <f>S247*H247</f>
        <v>0</v>
      </c>
      <c r="U247" s="39"/>
      <c r="V247" s="39"/>
      <c r="W247" s="39"/>
      <c r="X247" s="39"/>
      <c r="Y247" s="39"/>
      <c r="Z247" s="39"/>
      <c r="AA247" s="39"/>
      <c r="AB247" s="39"/>
      <c r="AC247" s="39"/>
      <c r="AD247" s="39"/>
      <c r="AE247" s="39"/>
      <c r="AR247" s="226" t="s">
        <v>221</v>
      </c>
      <c r="AT247" s="226" t="s">
        <v>195</v>
      </c>
      <c r="AU247" s="226" t="s">
        <v>89</v>
      </c>
      <c r="AY247" s="17" t="s">
        <v>192</v>
      </c>
      <c r="BE247" s="227">
        <f>IF(N247="základní",J247,0)</f>
        <v>0</v>
      </c>
      <c r="BF247" s="227">
        <f>IF(N247="snížená",J247,0)</f>
        <v>0</v>
      </c>
      <c r="BG247" s="227">
        <f>IF(N247="zákl. přenesená",J247,0)</f>
        <v>0</v>
      </c>
      <c r="BH247" s="227">
        <f>IF(N247="sníž. přenesená",J247,0)</f>
        <v>0</v>
      </c>
      <c r="BI247" s="227">
        <f>IF(N247="nulová",J247,0)</f>
        <v>0</v>
      </c>
      <c r="BJ247" s="17" t="s">
        <v>89</v>
      </c>
      <c r="BK247" s="227">
        <f>ROUND(I247*H247,2)</f>
        <v>0</v>
      </c>
      <c r="BL247" s="17" t="s">
        <v>221</v>
      </c>
      <c r="BM247" s="226" t="s">
        <v>1909</v>
      </c>
    </row>
    <row r="248" s="2" customFormat="1" ht="62.7" customHeight="1">
      <c r="A248" s="39"/>
      <c r="B248" s="40"/>
      <c r="C248" s="215" t="s">
        <v>877</v>
      </c>
      <c r="D248" s="215" t="s">
        <v>195</v>
      </c>
      <c r="E248" s="216" t="s">
        <v>1910</v>
      </c>
      <c r="F248" s="217" t="s">
        <v>1911</v>
      </c>
      <c r="G248" s="218" t="s">
        <v>220</v>
      </c>
      <c r="H248" s="219">
        <v>2</v>
      </c>
      <c r="I248" s="220"/>
      <c r="J248" s="221">
        <f>ROUND(I248*H248,2)</f>
        <v>0</v>
      </c>
      <c r="K248" s="217" t="s">
        <v>199</v>
      </c>
      <c r="L248" s="45"/>
      <c r="M248" s="222" t="s">
        <v>44</v>
      </c>
      <c r="N248" s="223" t="s">
        <v>53</v>
      </c>
      <c r="O248" s="85"/>
      <c r="P248" s="224">
        <f>O248*H248</f>
        <v>0</v>
      </c>
      <c r="Q248" s="224">
        <v>0</v>
      </c>
      <c r="R248" s="224">
        <f>Q248*H248</f>
        <v>0</v>
      </c>
      <c r="S248" s="224">
        <v>0</v>
      </c>
      <c r="T248" s="225">
        <f>S248*H248</f>
        <v>0</v>
      </c>
      <c r="U248" s="39"/>
      <c r="V248" s="39"/>
      <c r="W248" s="39"/>
      <c r="X248" s="39"/>
      <c r="Y248" s="39"/>
      <c r="Z248" s="39"/>
      <c r="AA248" s="39"/>
      <c r="AB248" s="39"/>
      <c r="AC248" s="39"/>
      <c r="AD248" s="39"/>
      <c r="AE248" s="39"/>
      <c r="AR248" s="226" t="s">
        <v>221</v>
      </c>
      <c r="AT248" s="226" t="s">
        <v>195</v>
      </c>
      <c r="AU248" s="226" t="s">
        <v>89</v>
      </c>
      <c r="AY248" s="17" t="s">
        <v>192</v>
      </c>
      <c r="BE248" s="227">
        <f>IF(N248="základní",J248,0)</f>
        <v>0</v>
      </c>
      <c r="BF248" s="227">
        <f>IF(N248="snížená",J248,0)</f>
        <v>0</v>
      </c>
      <c r="BG248" s="227">
        <f>IF(N248="zákl. přenesená",J248,0)</f>
        <v>0</v>
      </c>
      <c r="BH248" s="227">
        <f>IF(N248="sníž. přenesená",J248,0)</f>
        <v>0</v>
      </c>
      <c r="BI248" s="227">
        <f>IF(N248="nulová",J248,0)</f>
        <v>0</v>
      </c>
      <c r="BJ248" s="17" t="s">
        <v>89</v>
      </c>
      <c r="BK248" s="227">
        <f>ROUND(I248*H248,2)</f>
        <v>0</v>
      </c>
      <c r="BL248" s="17" t="s">
        <v>221</v>
      </c>
      <c r="BM248" s="226" t="s">
        <v>1912</v>
      </c>
    </row>
    <row r="249" s="2" customFormat="1" ht="33" customHeight="1">
      <c r="A249" s="39"/>
      <c r="B249" s="40"/>
      <c r="C249" s="215" t="s">
        <v>883</v>
      </c>
      <c r="D249" s="215" t="s">
        <v>195</v>
      </c>
      <c r="E249" s="216" t="s">
        <v>1913</v>
      </c>
      <c r="F249" s="217" t="s">
        <v>1914</v>
      </c>
      <c r="G249" s="218" t="s">
        <v>220</v>
      </c>
      <c r="H249" s="219">
        <v>2</v>
      </c>
      <c r="I249" s="220"/>
      <c r="J249" s="221">
        <f>ROUND(I249*H249,2)</f>
        <v>0</v>
      </c>
      <c r="K249" s="217" t="s">
        <v>199</v>
      </c>
      <c r="L249" s="45"/>
      <c r="M249" s="222" t="s">
        <v>44</v>
      </c>
      <c r="N249" s="223" t="s">
        <v>53</v>
      </c>
      <c r="O249" s="85"/>
      <c r="P249" s="224">
        <f>O249*H249</f>
        <v>0</v>
      </c>
      <c r="Q249" s="224">
        <v>0</v>
      </c>
      <c r="R249" s="224">
        <f>Q249*H249</f>
        <v>0</v>
      </c>
      <c r="S249" s="224">
        <v>0</v>
      </c>
      <c r="T249" s="225">
        <f>S249*H249</f>
        <v>0</v>
      </c>
      <c r="U249" s="39"/>
      <c r="V249" s="39"/>
      <c r="W249" s="39"/>
      <c r="X249" s="39"/>
      <c r="Y249" s="39"/>
      <c r="Z249" s="39"/>
      <c r="AA249" s="39"/>
      <c r="AB249" s="39"/>
      <c r="AC249" s="39"/>
      <c r="AD249" s="39"/>
      <c r="AE249" s="39"/>
      <c r="AR249" s="226" t="s">
        <v>221</v>
      </c>
      <c r="AT249" s="226" t="s">
        <v>195</v>
      </c>
      <c r="AU249" s="226" t="s">
        <v>89</v>
      </c>
      <c r="AY249" s="17" t="s">
        <v>192</v>
      </c>
      <c r="BE249" s="227">
        <f>IF(N249="základní",J249,0)</f>
        <v>0</v>
      </c>
      <c r="BF249" s="227">
        <f>IF(N249="snížená",J249,0)</f>
        <v>0</v>
      </c>
      <c r="BG249" s="227">
        <f>IF(N249="zákl. přenesená",J249,0)</f>
        <v>0</v>
      </c>
      <c r="BH249" s="227">
        <f>IF(N249="sníž. přenesená",J249,0)</f>
        <v>0</v>
      </c>
      <c r="BI249" s="227">
        <f>IF(N249="nulová",J249,0)</f>
        <v>0</v>
      </c>
      <c r="BJ249" s="17" t="s">
        <v>89</v>
      </c>
      <c r="BK249" s="227">
        <f>ROUND(I249*H249,2)</f>
        <v>0</v>
      </c>
      <c r="BL249" s="17" t="s">
        <v>221</v>
      </c>
      <c r="BM249" s="226" t="s">
        <v>1915</v>
      </c>
    </row>
    <row r="250" s="2" customFormat="1" ht="24.15" customHeight="1">
      <c r="A250" s="39"/>
      <c r="B250" s="40"/>
      <c r="C250" s="215" t="s">
        <v>887</v>
      </c>
      <c r="D250" s="215" t="s">
        <v>195</v>
      </c>
      <c r="E250" s="216" t="s">
        <v>1916</v>
      </c>
      <c r="F250" s="217" t="s">
        <v>1917</v>
      </c>
      <c r="G250" s="218" t="s">
        <v>220</v>
      </c>
      <c r="H250" s="219">
        <v>5</v>
      </c>
      <c r="I250" s="220"/>
      <c r="J250" s="221">
        <f>ROUND(I250*H250,2)</f>
        <v>0</v>
      </c>
      <c r="K250" s="217" t="s">
        <v>199</v>
      </c>
      <c r="L250" s="45"/>
      <c r="M250" s="222" t="s">
        <v>44</v>
      </c>
      <c r="N250" s="223" t="s">
        <v>53</v>
      </c>
      <c r="O250" s="85"/>
      <c r="P250" s="224">
        <f>O250*H250</f>
        <v>0</v>
      </c>
      <c r="Q250" s="224">
        <v>0</v>
      </c>
      <c r="R250" s="224">
        <f>Q250*H250</f>
        <v>0</v>
      </c>
      <c r="S250" s="224">
        <v>0</v>
      </c>
      <c r="T250" s="225">
        <f>S250*H250</f>
        <v>0</v>
      </c>
      <c r="U250" s="39"/>
      <c r="V250" s="39"/>
      <c r="W250" s="39"/>
      <c r="X250" s="39"/>
      <c r="Y250" s="39"/>
      <c r="Z250" s="39"/>
      <c r="AA250" s="39"/>
      <c r="AB250" s="39"/>
      <c r="AC250" s="39"/>
      <c r="AD250" s="39"/>
      <c r="AE250" s="39"/>
      <c r="AR250" s="226" t="s">
        <v>221</v>
      </c>
      <c r="AT250" s="226" t="s">
        <v>195</v>
      </c>
      <c r="AU250" s="226" t="s">
        <v>89</v>
      </c>
      <c r="AY250" s="17" t="s">
        <v>192</v>
      </c>
      <c r="BE250" s="227">
        <f>IF(N250="základní",J250,0)</f>
        <v>0</v>
      </c>
      <c r="BF250" s="227">
        <f>IF(N250="snížená",J250,0)</f>
        <v>0</v>
      </c>
      <c r="BG250" s="227">
        <f>IF(N250="zákl. přenesená",J250,0)</f>
        <v>0</v>
      </c>
      <c r="BH250" s="227">
        <f>IF(N250="sníž. přenesená",J250,0)</f>
        <v>0</v>
      </c>
      <c r="BI250" s="227">
        <f>IF(N250="nulová",J250,0)</f>
        <v>0</v>
      </c>
      <c r="BJ250" s="17" t="s">
        <v>89</v>
      </c>
      <c r="BK250" s="227">
        <f>ROUND(I250*H250,2)</f>
        <v>0</v>
      </c>
      <c r="BL250" s="17" t="s">
        <v>221</v>
      </c>
      <c r="BM250" s="226" t="s">
        <v>1918</v>
      </c>
    </row>
    <row r="251" s="2" customFormat="1" ht="33" customHeight="1">
      <c r="A251" s="39"/>
      <c r="B251" s="40"/>
      <c r="C251" s="215" t="s">
        <v>891</v>
      </c>
      <c r="D251" s="215" t="s">
        <v>195</v>
      </c>
      <c r="E251" s="216" t="s">
        <v>1919</v>
      </c>
      <c r="F251" s="217" t="s">
        <v>1920</v>
      </c>
      <c r="G251" s="218" t="s">
        <v>220</v>
      </c>
      <c r="H251" s="219">
        <v>1</v>
      </c>
      <c r="I251" s="220"/>
      <c r="J251" s="221">
        <f>ROUND(I251*H251,2)</f>
        <v>0</v>
      </c>
      <c r="K251" s="217" t="s">
        <v>199</v>
      </c>
      <c r="L251" s="45"/>
      <c r="M251" s="222" t="s">
        <v>44</v>
      </c>
      <c r="N251" s="223" t="s">
        <v>53</v>
      </c>
      <c r="O251" s="85"/>
      <c r="P251" s="224">
        <f>O251*H251</f>
        <v>0</v>
      </c>
      <c r="Q251" s="224">
        <v>0</v>
      </c>
      <c r="R251" s="224">
        <f>Q251*H251</f>
        <v>0</v>
      </c>
      <c r="S251" s="224">
        <v>0</v>
      </c>
      <c r="T251" s="225">
        <f>S251*H251</f>
        <v>0</v>
      </c>
      <c r="U251" s="39"/>
      <c r="V251" s="39"/>
      <c r="W251" s="39"/>
      <c r="X251" s="39"/>
      <c r="Y251" s="39"/>
      <c r="Z251" s="39"/>
      <c r="AA251" s="39"/>
      <c r="AB251" s="39"/>
      <c r="AC251" s="39"/>
      <c r="AD251" s="39"/>
      <c r="AE251" s="39"/>
      <c r="AR251" s="226" t="s">
        <v>221</v>
      </c>
      <c r="AT251" s="226" t="s">
        <v>195</v>
      </c>
      <c r="AU251" s="226" t="s">
        <v>89</v>
      </c>
      <c r="AY251" s="17" t="s">
        <v>192</v>
      </c>
      <c r="BE251" s="227">
        <f>IF(N251="základní",J251,0)</f>
        <v>0</v>
      </c>
      <c r="BF251" s="227">
        <f>IF(N251="snížená",J251,0)</f>
        <v>0</v>
      </c>
      <c r="BG251" s="227">
        <f>IF(N251="zákl. přenesená",J251,0)</f>
        <v>0</v>
      </c>
      <c r="BH251" s="227">
        <f>IF(N251="sníž. přenesená",J251,0)</f>
        <v>0</v>
      </c>
      <c r="BI251" s="227">
        <f>IF(N251="nulová",J251,0)</f>
        <v>0</v>
      </c>
      <c r="BJ251" s="17" t="s">
        <v>89</v>
      </c>
      <c r="BK251" s="227">
        <f>ROUND(I251*H251,2)</f>
        <v>0</v>
      </c>
      <c r="BL251" s="17" t="s">
        <v>221</v>
      </c>
      <c r="BM251" s="226" t="s">
        <v>1921</v>
      </c>
    </row>
    <row r="252" s="2" customFormat="1" ht="24.15" customHeight="1">
      <c r="A252" s="39"/>
      <c r="B252" s="40"/>
      <c r="C252" s="215" t="s">
        <v>895</v>
      </c>
      <c r="D252" s="215" t="s">
        <v>195</v>
      </c>
      <c r="E252" s="216" t="s">
        <v>1441</v>
      </c>
      <c r="F252" s="217" t="s">
        <v>1442</v>
      </c>
      <c r="G252" s="218" t="s">
        <v>220</v>
      </c>
      <c r="H252" s="219">
        <v>1</v>
      </c>
      <c r="I252" s="220"/>
      <c r="J252" s="221">
        <f>ROUND(I252*H252,2)</f>
        <v>0</v>
      </c>
      <c r="K252" s="217" t="s">
        <v>199</v>
      </c>
      <c r="L252" s="45"/>
      <c r="M252" s="222" t="s">
        <v>44</v>
      </c>
      <c r="N252" s="223" t="s">
        <v>53</v>
      </c>
      <c r="O252" s="85"/>
      <c r="P252" s="224">
        <f>O252*H252</f>
        <v>0</v>
      </c>
      <c r="Q252" s="224">
        <v>0</v>
      </c>
      <c r="R252" s="224">
        <f>Q252*H252</f>
        <v>0</v>
      </c>
      <c r="S252" s="224">
        <v>0</v>
      </c>
      <c r="T252" s="225">
        <f>S252*H252</f>
        <v>0</v>
      </c>
      <c r="U252" s="39"/>
      <c r="V252" s="39"/>
      <c r="W252" s="39"/>
      <c r="X252" s="39"/>
      <c r="Y252" s="39"/>
      <c r="Z252" s="39"/>
      <c r="AA252" s="39"/>
      <c r="AB252" s="39"/>
      <c r="AC252" s="39"/>
      <c r="AD252" s="39"/>
      <c r="AE252" s="39"/>
      <c r="AR252" s="226" t="s">
        <v>221</v>
      </c>
      <c r="AT252" s="226" t="s">
        <v>195</v>
      </c>
      <c r="AU252" s="226" t="s">
        <v>89</v>
      </c>
      <c r="AY252" s="17" t="s">
        <v>192</v>
      </c>
      <c r="BE252" s="227">
        <f>IF(N252="základní",J252,0)</f>
        <v>0</v>
      </c>
      <c r="BF252" s="227">
        <f>IF(N252="snížená",J252,0)</f>
        <v>0</v>
      </c>
      <c r="BG252" s="227">
        <f>IF(N252="zákl. přenesená",J252,0)</f>
        <v>0</v>
      </c>
      <c r="BH252" s="227">
        <f>IF(N252="sníž. přenesená",J252,0)</f>
        <v>0</v>
      </c>
      <c r="BI252" s="227">
        <f>IF(N252="nulová",J252,0)</f>
        <v>0</v>
      </c>
      <c r="BJ252" s="17" t="s">
        <v>89</v>
      </c>
      <c r="BK252" s="227">
        <f>ROUND(I252*H252,2)</f>
        <v>0</v>
      </c>
      <c r="BL252" s="17" t="s">
        <v>221</v>
      </c>
      <c r="BM252" s="226" t="s">
        <v>1922</v>
      </c>
    </row>
    <row r="253" s="2" customFormat="1" ht="16.5" customHeight="1">
      <c r="A253" s="39"/>
      <c r="B253" s="40"/>
      <c r="C253" s="228" t="s">
        <v>899</v>
      </c>
      <c r="D253" s="228" t="s">
        <v>266</v>
      </c>
      <c r="E253" s="229" t="s">
        <v>1923</v>
      </c>
      <c r="F253" s="230" t="s">
        <v>1924</v>
      </c>
      <c r="G253" s="231" t="s">
        <v>220</v>
      </c>
      <c r="H253" s="232">
        <v>1</v>
      </c>
      <c r="I253" s="233"/>
      <c r="J253" s="234">
        <f>ROUND(I253*H253,2)</f>
        <v>0</v>
      </c>
      <c r="K253" s="230" t="s">
        <v>199</v>
      </c>
      <c r="L253" s="235"/>
      <c r="M253" s="236" t="s">
        <v>44</v>
      </c>
      <c r="N253" s="237" t="s">
        <v>53</v>
      </c>
      <c r="O253" s="85"/>
      <c r="P253" s="224">
        <f>O253*H253</f>
        <v>0</v>
      </c>
      <c r="Q253" s="224">
        <v>0</v>
      </c>
      <c r="R253" s="224">
        <f>Q253*H253</f>
        <v>0</v>
      </c>
      <c r="S253" s="224">
        <v>0</v>
      </c>
      <c r="T253" s="225">
        <f>S253*H253</f>
        <v>0</v>
      </c>
      <c r="U253" s="39"/>
      <c r="V253" s="39"/>
      <c r="W253" s="39"/>
      <c r="X253" s="39"/>
      <c r="Y253" s="39"/>
      <c r="Z253" s="39"/>
      <c r="AA253" s="39"/>
      <c r="AB253" s="39"/>
      <c r="AC253" s="39"/>
      <c r="AD253" s="39"/>
      <c r="AE253" s="39"/>
      <c r="AR253" s="226" t="s">
        <v>269</v>
      </c>
      <c r="AT253" s="226" t="s">
        <v>266</v>
      </c>
      <c r="AU253" s="226" t="s">
        <v>89</v>
      </c>
      <c r="AY253" s="17" t="s">
        <v>192</v>
      </c>
      <c r="BE253" s="227">
        <f>IF(N253="základní",J253,0)</f>
        <v>0</v>
      </c>
      <c r="BF253" s="227">
        <f>IF(N253="snížená",J253,0)</f>
        <v>0</v>
      </c>
      <c r="BG253" s="227">
        <f>IF(N253="zákl. přenesená",J253,0)</f>
        <v>0</v>
      </c>
      <c r="BH253" s="227">
        <f>IF(N253="sníž. přenesená",J253,0)</f>
        <v>0</v>
      </c>
      <c r="BI253" s="227">
        <f>IF(N253="nulová",J253,0)</f>
        <v>0</v>
      </c>
      <c r="BJ253" s="17" t="s">
        <v>89</v>
      </c>
      <c r="BK253" s="227">
        <f>ROUND(I253*H253,2)</f>
        <v>0</v>
      </c>
      <c r="BL253" s="17" t="s">
        <v>270</v>
      </c>
      <c r="BM253" s="226" t="s">
        <v>1925</v>
      </c>
    </row>
    <row r="254" s="2" customFormat="1" ht="16.5" customHeight="1">
      <c r="A254" s="39"/>
      <c r="B254" s="40"/>
      <c r="C254" s="215" t="s">
        <v>903</v>
      </c>
      <c r="D254" s="215" t="s">
        <v>195</v>
      </c>
      <c r="E254" s="216" t="s">
        <v>1438</v>
      </c>
      <c r="F254" s="217" t="s">
        <v>1439</v>
      </c>
      <c r="G254" s="218" t="s">
        <v>220</v>
      </c>
      <c r="H254" s="219">
        <v>1</v>
      </c>
      <c r="I254" s="220"/>
      <c r="J254" s="221">
        <f>ROUND(I254*H254,2)</f>
        <v>0</v>
      </c>
      <c r="K254" s="217" t="s">
        <v>199</v>
      </c>
      <c r="L254" s="45"/>
      <c r="M254" s="222" t="s">
        <v>44</v>
      </c>
      <c r="N254" s="223" t="s">
        <v>53</v>
      </c>
      <c r="O254" s="85"/>
      <c r="P254" s="224">
        <f>O254*H254</f>
        <v>0</v>
      </c>
      <c r="Q254" s="224">
        <v>0</v>
      </c>
      <c r="R254" s="224">
        <f>Q254*H254</f>
        <v>0</v>
      </c>
      <c r="S254" s="224">
        <v>0</v>
      </c>
      <c r="T254" s="225">
        <f>S254*H254</f>
        <v>0</v>
      </c>
      <c r="U254" s="39"/>
      <c r="V254" s="39"/>
      <c r="W254" s="39"/>
      <c r="X254" s="39"/>
      <c r="Y254" s="39"/>
      <c r="Z254" s="39"/>
      <c r="AA254" s="39"/>
      <c r="AB254" s="39"/>
      <c r="AC254" s="39"/>
      <c r="AD254" s="39"/>
      <c r="AE254" s="39"/>
      <c r="AR254" s="226" t="s">
        <v>200</v>
      </c>
      <c r="AT254" s="226" t="s">
        <v>195</v>
      </c>
      <c r="AU254" s="226" t="s">
        <v>89</v>
      </c>
      <c r="AY254" s="17" t="s">
        <v>192</v>
      </c>
      <c r="BE254" s="227">
        <f>IF(N254="základní",J254,0)</f>
        <v>0</v>
      </c>
      <c r="BF254" s="227">
        <f>IF(N254="snížená",J254,0)</f>
        <v>0</v>
      </c>
      <c r="BG254" s="227">
        <f>IF(N254="zákl. přenesená",J254,0)</f>
        <v>0</v>
      </c>
      <c r="BH254" s="227">
        <f>IF(N254="sníž. přenesená",J254,0)</f>
        <v>0</v>
      </c>
      <c r="BI254" s="227">
        <f>IF(N254="nulová",J254,0)</f>
        <v>0</v>
      </c>
      <c r="BJ254" s="17" t="s">
        <v>89</v>
      </c>
      <c r="BK254" s="227">
        <f>ROUND(I254*H254,2)</f>
        <v>0</v>
      </c>
      <c r="BL254" s="17" t="s">
        <v>200</v>
      </c>
      <c r="BM254" s="226" t="s">
        <v>1926</v>
      </c>
    </row>
    <row r="255" s="2" customFormat="1" ht="24.15" customHeight="1">
      <c r="A255" s="39"/>
      <c r="B255" s="40"/>
      <c r="C255" s="215" t="s">
        <v>907</v>
      </c>
      <c r="D255" s="215" t="s">
        <v>195</v>
      </c>
      <c r="E255" s="216" t="s">
        <v>1927</v>
      </c>
      <c r="F255" s="217" t="s">
        <v>1928</v>
      </c>
      <c r="G255" s="218" t="s">
        <v>220</v>
      </c>
      <c r="H255" s="219">
        <v>1</v>
      </c>
      <c r="I255" s="220"/>
      <c r="J255" s="221">
        <f>ROUND(I255*H255,2)</f>
        <v>0</v>
      </c>
      <c r="K255" s="217" t="s">
        <v>199</v>
      </c>
      <c r="L255" s="45"/>
      <c r="M255" s="222" t="s">
        <v>44</v>
      </c>
      <c r="N255" s="223" t="s">
        <v>53</v>
      </c>
      <c r="O255" s="85"/>
      <c r="P255" s="224">
        <f>O255*H255</f>
        <v>0</v>
      </c>
      <c r="Q255" s="224">
        <v>0</v>
      </c>
      <c r="R255" s="224">
        <f>Q255*H255</f>
        <v>0</v>
      </c>
      <c r="S255" s="224">
        <v>0</v>
      </c>
      <c r="T255" s="225">
        <f>S255*H255</f>
        <v>0</v>
      </c>
      <c r="U255" s="39"/>
      <c r="V255" s="39"/>
      <c r="W255" s="39"/>
      <c r="X255" s="39"/>
      <c r="Y255" s="39"/>
      <c r="Z255" s="39"/>
      <c r="AA255" s="39"/>
      <c r="AB255" s="39"/>
      <c r="AC255" s="39"/>
      <c r="AD255" s="39"/>
      <c r="AE255" s="39"/>
      <c r="AR255" s="226" t="s">
        <v>221</v>
      </c>
      <c r="AT255" s="226" t="s">
        <v>195</v>
      </c>
      <c r="AU255" s="226" t="s">
        <v>89</v>
      </c>
      <c r="AY255" s="17" t="s">
        <v>192</v>
      </c>
      <c r="BE255" s="227">
        <f>IF(N255="základní",J255,0)</f>
        <v>0</v>
      </c>
      <c r="BF255" s="227">
        <f>IF(N255="snížená",J255,0)</f>
        <v>0</v>
      </c>
      <c r="BG255" s="227">
        <f>IF(N255="zákl. přenesená",J255,0)</f>
        <v>0</v>
      </c>
      <c r="BH255" s="227">
        <f>IF(N255="sníž. přenesená",J255,0)</f>
        <v>0</v>
      </c>
      <c r="BI255" s="227">
        <f>IF(N255="nulová",J255,0)</f>
        <v>0</v>
      </c>
      <c r="BJ255" s="17" t="s">
        <v>89</v>
      </c>
      <c r="BK255" s="227">
        <f>ROUND(I255*H255,2)</f>
        <v>0</v>
      </c>
      <c r="BL255" s="17" t="s">
        <v>221</v>
      </c>
      <c r="BM255" s="226" t="s">
        <v>1929</v>
      </c>
    </row>
    <row r="256" s="2" customFormat="1" ht="37.8" customHeight="1">
      <c r="A256" s="39"/>
      <c r="B256" s="40"/>
      <c r="C256" s="215" t="s">
        <v>911</v>
      </c>
      <c r="D256" s="215" t="s">
        <v>195</v>
      </c>
      <c r="E256" s="216" t="s">
        <v>1930</v>
      </c>
      <c r="F256" s="217" t="s">
        <v>1931</v>
      </c>
      <c r="G256" s="218" t="s">
        <v>220</v>
      </c>
      <c r="H256" s="219">
        <v>1</v>
      </c>
      <c r="I256" s="220"/>
      <c r="J256" s="221">
        <f>ROUND(I256*H256,2)</f>
        <v>0</v>
      </c>
      <c r="K256" s="217" t="s">
        <v>199</v>
      </c>
      <c r="L256" s="45"/>
      <c r="M256" s="222" t="s">
        <v>44</v>
      </c>
      <c r="N256" s="223" t="s">
        <v>53</v>
      </c>
      <c r="O256" s="85"/>
      <c r="P256" s="224">
        <f>O256*H256</f>
        <v>0</v>
      </c>
      <c r="Q256" s="224">
        <v>0</v>
      </c>
      <c r="R256" s="224">
        <f>Q256*H256</f>
        <v>0</v>
      </c>
      <c r="S256" s="224">
        <v>0</v>
      </c>
      <c r="T256" s="225">
        <f>S256*H256</f>
        <v>0</v>
      </c>
      <c r="U256" s="39"/>
      <c r="V256" s="39"/>
      <c r="W256" s="39"/>
      <c r="X256" s="39"/>
      <c r="Y256" s="39"/>
      <c r="Z256" s="39"/>
      <c r="AA256" s="39"/>
      <c r="AB256" s="39"/>
      <c r="AC256" s="39"/>
      <c r="AD256" s="39"/>
      <c r="AE256" s="39"/>
      <c r="AR256" s="226" t="s">
        <v>200</v>
      </c>
      <c r="AT256" s="226" t="s">
        <v>195</v>
      </c>
      <c r="AU256" s="226" t="s">
        <v>89</v>
      </c>
      <c r="AY256" s="17" t="s">
        <v>192</v>
      </c>
      <c r="BE256" s="227">
        <f>IF(N256="základní",J256,0)</f>
        <v>0</v>
      </c>
      <c r="BF256" s="227">
        <f>IF(N256="snížená",J256,0)</f>
        <v>0</v>
      </c>
      <c r="BG256" s="227">
        <f>IF(N256="zákl. přenesená",J256,0)</f>
        <v>0</v>
      </c>
      <c r="BH256" s="227">
        <f>IF(N256="sníž. přenesená",J256,0)</f>
        <v>0</v>
      </c>
      <c r="BI256" s="227">
        <f>IF(N256="nulová",J256,0)</f>
        <v>0</v>
      </c>
      <c r="BJ256" s="17" t="s">
        <v>89</v>
      </c>
      <c r="BK256" s="227">
        <f>ROUND(I256*H256,2)</f>
        <v>0</v>
      </c>
      <c r="BL256" s="17" t="s">
        <v>200</v>
      </c>
      <c r="BM256" s="226" t="s">
        <v>1932</v>
      </c>
    </row>
    <row r="257" s="2" customFormat="1" ht="24.15" customHeight="1">
      <c r="A257" s="39"/>
      <c r="B257" s="40"/>
      <c r="C257" s="215" t="s">
        <v>916</v>
      </c>
      <c r="D257" s="215" t="s">
        <v>195</v>
      </c>
      <c r="E257" s="216" t="s">
        <v>1933</v>
      </c>
      <c r="F257" s="217" t="s">
        <v>1934</v>
      </c>
      <c r="G257" s="218" t="s">
        <v>220</v>
      </c>
      <c r="H257" s="219">
        <v>1</v>
      </c>
      <c r="I257" s="220"/>
      <c r="J257" s="221">
        <f>ROUND(I257*H257,2)</f>
        <v>0</v>
      </c>
      <c r="K257" s="217" t="s">
        <v>199</v>
      </c>
      <c r="L257" s="45"/>
      <c r="M257" s="222" t="s">
        <v>44</v>
      </c>
      <c r="N257" s="223" t="s">
        <v>53</v>
      </c>
      <c r="O257" s="85"/>
      <c r="P257" s="224">
        <f>O257*H257</f>
        <v>0</v>
      </c>
      <c r="Q257" s="224">
        <v>0</v>
      </c>
      <c r="R257" s="224">
        <f>Q257*H257</f>
        <v>0</v>
      </c>
      <c r="S257" s="224">
        <v>0</v>
      </c>
      <c r="T257" s="225">
        <f>S257*H257</f>
        <v>0</v>
      </c>
      <c r="U257" s="39"/>
      <c r="V257" s="39"/>
      <c r="W257" s="39"/>
      <c r="X257" s="39"/>
      <c r="Y257" s="39"/>
      <c r="Z257" s="39"/>
      <c r="AA257" s="39"/>
      <c r="AB257" s="39"/>
      <c r="AC257" s="39"/>
      <c r="AD257" s="39"/>
      <c r="AE257" s="39"/>
      <c r="AR257" s="226" t="s">
        <v>200</v>
      </c>
      <c r="AT257" s="226" t="s">
        <v>195</v>
      </c>
      <c r="AU257" s="226" t="s">
        <v>89</v>
      </c>
      <c r="AY257" s="17" t="s">
        <v>192</v>
      </c>
      <c r="BE257" s="227">
        <f>IF(N257="základní",J257,0)</f>
        <v>0</v>
      </c>
      <c r="BF257" s="227">
        <f>IF(N257="snížená",J257,0)</f>
        <v>0</v>
      </c>
      <c r="BG257" s="227">
        <f>IF(N257="zákl. přenesená",J257,0)</f>
        <v>0</v>
      </c>
      <c r="BH257" s="227">
        <f>IF(N257="sníž. přenesená",J257,0)</f>
        <v>0</v>
      </c>
      <c r="BI257" s="227">
        <f>IF(N257="nulová",J257,0)</f>
        <v>0</v>
      </c>
      <c r="BJ257" s="17" t="s">
        <v>89</v>
      </c>
      <c r="BK257" s="227">
        <f>ROUND(I257*H257,2)</f>
        <v>0</v>
      </c>
      <c r="BL257" s="17" t="s">
        <v>200</v>
      </c>
      <c r="BM257" s="226" t="s">
        <v>1935</v>
      </c>
    </row>
    <row r="258" s="2" customFormat="1" ht="16.5" customHeight="1">
      <c r="A258" s="39"/>
      <c r="B258" s="40"/>
      <c r="C258" s="215" t="s">
        <v>920</v>
      </c>
      <c r="D258" s="215" t="s">
        <v>195</v>
      </c>
      <c r="E258" s="216" t="s">
        <v>1936</v>
      </c>
      <c r="F258" s="217" t="s">
        <v>1937</v>
      </c>
      <c r="G258" s="218" t="s">
        <v>220</v>
      </c>
      <c r="H258" s="219">
        <v>1</v>
      </c>
      <c r="I258" s="220"/>
      <c r="J258" s="221">
        <f>ROUND(I258*H258,2)</f>
        <v>0</v>
      </c>
      <c r="K258" s="217" t="s">
        <v>199</v>
      </c>
      <c r="L258" s="45"/>
      <c r="M258" s="243" t="s">
        <v>44</v>
      </c>
      <c r="N258" s="244" t="s">
        <v>53</v>
      </c>
      <c r="O258" s="245"/>
      <c r="P258" s="246">
        <f>O258*H258</f>
        <v>0</v>
      </c>
      <c r="Q258" s="246">
        <v>0</v>
      </c>
      <c r="R258" s="246">
        <f>Q258*H258</f>
        <v>0</v>
      </c>
      <c r="S258" s="246">
        <v>0</v>
      </c>
      <c r="T258" s="247">
        <f>S258*H258</f>
        <v>0</v>
      </c>
      <c r="U258" s="39"/>
      <c r="V258" s="39"/>
      <c r="W258" s="39"/>
      <c r="X258" s="39"/>
      <c r="Y258" s="39"/>
      <c r="Z258" s="39"/>
      <c r="AA258" s="39"/>
      <c r="AB258" s="39"/>
      <c r="AC258" s="39"/>
      <c r="AD258" s="39"/>
      <c r="AE258" s="39"/>
      <c r="AR258" s="226" t="s">
        <v>89</v>
      </c>
      <c r="AT258" s="226" t="s">
        <v>195</v>
      </c>
      <c r="AU258" s="226" t="s">
        <v>89</v>
      </c>
      <c r="AY258" s="17" t="s">
        <v>192</v>
      </c>
      <c r="BE258" s="227">
        <f>IF(N258="základní",J258,0)</f>
        <v>0</v>
      </c>
      <c r="BF258" s="227">
        <f>IF(N258="snížená",J258,0)</f>
        <v>0</v>
      </c>
      <c r="BG258" s="227">
        <f>IF(N258="zákl. přenesená",J258,0)</f>
        <v>0</v>
      </c>
      <c r="BH258" s="227">
        <f>IF(N258="sníž. přenesená",J258,0)</f>
        <v>0</v>
      </c>
      <c r="BI258" s="227">
        <f>IF(N258="nulová",J258,0)</f>
        <v>0</v>
      </c>
      <c r="BJ258" s="17" t="s">
        <v>89</v>
      </c>
      <c r="BK258" s="227">
        <f>ROUND(I258*H258,2)</f>
        <v>0</v>
      </c>
      <c r="BL258" s="17" t="s">
        <v>89</v>
      </c>
      <c r="BM258" s="226" t="s">
        <v>1938</v>
      </c>
    </row>
    <row r="259" s="2" customFormat="1" ht="6.96" customHeight="1">
      <c r="A259" s="39"/>
      <c r="B259" s="60"/>
      <c r="C259" s="61"/>
      <c r="D259" s="61"/>
      <c r="E259" s="61"/>
      <c r="F259" s="61"/>
      <c r="G259" s="61"/>
      <c r="H259" s="61"/>
      <c r="I259" s="61"/>
      <c r="J259" s="61"/>
      <c r="K259" s="61"/>
      <c r="L259" s="45"/>
      <c r="M259" s="39"/>
      <c r="O259" s="39"/>
      <c r="P259" s="39"/>
      <c r="Q259" s="39"/>
      <c r="R259" s="39"/>
      <c r="S259" s="39"/>
      <c r="T259" s="39"/>
      <c r="U259" s="39"/>
      <c r="V259" s="39"/>
      <c r="W259" s="39"/>
      <c r="X259" s="39"/>
      <c r="Y259" s="39"/>
      <c r="Z259" s="39"/>
      <c r="AA259" s="39"/>
      <c r="AB259" s="39"/>
      <c r="AC259" s="39"/>
      <c r="AD259" s="39"/>
      <c r="AE259" s="39"/>
    </row>
  </sheetData>
  <sheetProtection sheet="1" autoFilter="0" formatColumns="0" formatRows="0" objects="1" scenarios="1" spinCount="100000" saltValue="4ngJmJu+xqgLgrz5YXQYjZhKx4mMq5Gjfi9JDkvD5yzqUZ9x6YhJxuIDHVOyLMJlXY5JJZoqTS5ht7V39U9ebA==" hashValue="yBOAbFACtynZfAgSnTTHONZUzUAkf0r1jM0skberFLktyU5PG1zkxMPiRsY4Gr3AHKH6cigyWGEqxHJd2xfWxQ==" algorithmName="SHA-512" password="CC35"/>
  <autoFilter ref="C79:K25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122</v>
      </c>
    </row>
    <row r="3" s="1" customFormat="1" ht="6.96" customHeight="1">
      <c r="B3" s="140"/>
      <c r="C3" s="141"/>
      <c r="D3" s="141"/>
      <c r="E3" s="141"/>
      <c r="F3" s="141"/>
      <c r="G3" s="141"/>
      <c r="H3" s="141"/>
      <c r="I3" s="141"/>
      <c r="J3" s="141"/>
      <c r="K3" s="141"/>
      <c r="L3" s="20"/>
      <c r="AT3" s="17" t="s">
        <v>91</v>
      </c>
    </row>
    <row r="4" s="1" customFormat="1" ht="24.96" customHeight="1">
      <c r="B4" s="20"/>
      <c r="D4" s="142" t="s">
        <v>150</v>
      </c>
      <c r="L4" s="20"/>
      <c r="M4" s="143" t="s">
        <v>10</v>
      </c>
      <c r="AT4" s="17" t="s">
        <v>4</v>
      </c>
    </row>
    <row r="5" s="1" customFormat="1" ht="6.96" customHeight="1">
      <c r="B5" s="20"/>
      <c r="L5" s="20"/>
    </row>
    <row r="6" s="1" customFormat="1" ht="12" customHeight="1">
      <c r="B6" s="20"/>
      <c r="D6" s="144" t="s">
        <v>16</v>
      </c>
      <c r="L6" s="20"/>
    </row>
    <row r="7" s="1" customFormat="1" ht="16.5" customHeight="1">
      <c r="B7" s="20"/>
      <c r="E7" s="145" t="str">
        <f>'Rekapitulace zakázky'!K6</f>
        <v>Oprava zabezpečovacího zařízení v žst. Kostelec nad Orlicí</v>
      </c>
      <c r="F7" s="144"/>
      <c r="G7" s="144"/>
      <c r="H7" s="144"/>
      <c r="L7" s="20"/>
    </row>
    <row r="8" s="2" customFormat="1" ht="12" customHeight="1">
      <c r="A8" s="39"/>
      <c r="B8" s="45"/>
      <c r="C8" s="39"/>
      <c r="D8" s="144" t="s">
        <v>151</v>
      </c>
      <c r="E8" s="39"/>
      <c r="F8" s="39"/>
      <c r="G8" s="39"/>
      <c r="H8" s="39"/>
      <c r="I8" s="39"/>
      <c r="J8" s="39"/>
      <c r="K8" s="39"/>
      <c r="L8" s="147"/>
      <c r="S8" s="39"/>
      <c r="T8" s="39"/>
      <c r="U8" s="39"/>
      <c r="V8" s="39"/>
      <c r="W8" s="39"/>
      <c r="X8" s="39"/>
      <c r="Y8" s="39"/>
      <c r="Z8" s="39"/>
      <c r="AA8" s="39"/>
      <c r="AB8" s="39"/>
      <c r="AC8" s="39"/>
      <c r="AD8" s="39"/>
      <c r="AE8" s="39"/>
    </row>
    <row r="9" s="2" customFormat="1" ht="16.5" customHeight="1">
      <c r="A9" s="39"/>
      <c r="B9" s="45"/>
      <c r="C9" s="39"/>
      <c r="D9" s="39"/>
      <c r="E9" s="148" t="s">
        <v>1939</v>
      </c>
      <c r="F9" s="39"/>
      <c r="G9" s="39"/>
      <c r="H9" s="39"/>
      <c r="I9" s="39"/>
      <c r="J9" s="39"/>
      <c r="K9" s="39"/>
      <c r="L9" s="147"/>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7"/>
      <c r="S10" s="39"/>
      <c r="T10" s="39"/>
      <c r="U10" s="39"/>
      <c r="V10" s="39"/>
      <c r="W10" s="39"/>
      <c r="X10" s="39"/>
      <c r="Y10" s="39"/>
      <c r="Z10" s="39"/>
      <c r="AA10" s="39"/>
      <c r="AB10" s="39"/>
      <c r="AC10" s="39"/>
      <c r="AD10" s="39"/>
      <c r="AE10" s="39"/>
    </row>
    <row r="11" s="2" customFormat="1" ht="12" customHeight="1">
      <c r="A11" s="39"/>
      <c r="B11" s="45"/>
      <c r="C11" s="39"/>
      <c r="D11" s="144" t="s">
        <v>18</v>
      </c>
      <c r="E11" s="39"/>
      <c r="F11" s="134" t="s">
        <v>19</v>
      </c>
      <c r="G11" s="39"/>
      <c r="H11" s="39"/>
      <c r="I11" s="144" t="s">
        <v>20</v>
      </c>
      <c r="J11" s="134" t="s">
        <v>21</v>
      </c>
      <c r="K11" s="39"/>
      <c r="L11" s="147"/>
      <c r="S11" s="39"/>
      <c r="T11" s="39"/>
      <c r="U11" s="39"/>
      <c r="V11" s="39"/>
      <c r="W11" s="39"/>
      <c r="X11" s="39"/>
      <c r="Y11" s="39"/>
      <c r="Z11" s="39"/>
      <c r="AA11" s="39"/>
      <c r="AB11" s="39"/>
      <c r="AC11" s="39"/>
      <c r="AD11" s="39"/>
      <c r="AE11" s="39"/>
    </row>
    <row r="12" s="2" customFormat="1" ht="12" customHeight="1">
      <c r="A12" s="39"/>
      <c r="B12" s="45"/>
      <c r="C12" s="39"/>
      <c r="D12" s="144" t="s">
        <v>22</v>
      </c>
      <c r="E12" s="39"/>
      <c r="F12" s="134" t="s">
        <v>23</v>
      </c>
      <c r="G12" s="39"/>
      <c r="H12" s="39"/>
      <c r="I12" s="144" t="s">
        <v>24</v>
      </c>
      <c r="J12" s="149" t="str">
        <f>'Rekapitulace zakázky'!AN8</f>
        <v>27. 1. 2022</v>
      </c>
      <c r="K12" s="39"/>
      <c r="L12" s="147"/>
      <c r="S12" s="39"/>
      <c r="T12" s="39"/>
      <c r="U12" s="39"/>
      <c r="V12" s="39"/>
      <c r="W12" s="39"/>
      <c r="X12" s="39"/>
      <c r="Y12" s="39"/>
      <c r="Z12" s="39"/>
      <c r="AA12" s="39"/>
      <c r="AB12" s="39"/>
      <c r="AC12" s="39"/>
      <c r="AD12" s="39"/>
      <c r="AE12" s="39"/>
    </row>
    <row r="13" s="2" customFormat="1" ht="21.84" customHeight="1">
      <c r="A13" s="39"/>
      <c r="B13" s="45"/>
      <c r="C13" s="39"/>
      <c r="D13" s="265" t="s">
        <v>26</v>
      </c>
      <c r="E13" s="39"/>
      <c r="F13" s="266" t="s">
        <v>27</v>
      </c>
      <c r="G13" s="39"/>
      <c r="H13" s="39"/>
      <c r="I13" s="265" t="s">
        <v>28</v>
      </c>
      <c r="J13" s="266" t="s">
        <v>29</v>
      </c>
      <c r="K13" s="39"/>
      <c r="L13" s="147"/>
      <c r="S13" s="39"/>
      <c r="T13" s="39"/>
      <c r="U13" s="39"/>
      <c r="V13" s="39"/>
      <c r="W13" s="39"/>
      <c r="X13" s="39"/>
      <c r="Y13" s="39"/>
      <c r="Z13" s="39"/>
      <c r="AA13" s="39"/>
      <c r="AB13" s="39"/>
      <c r="AC13" s="39"/>
      <c r="AD13" s="39"/>
      <c r="AE13" s="39"/>
    </row>
    <row r="14" s="2" customFormat="1" ht="12" customHeight="1">
      <c r="A14" s="39"/>
      <c r="B14" s="45"/>
      <c r="C14" s="39"/>
      <c r="D14" s="144" t="s">
        <v>30</v>
      </c>
      <c r="E14" s="39"/>
      <c r="F14" s="39"/>
      <c r="G14" s="39"/>
      <c r="H14" s="39"/>
      <c r="I14" s="144" t="s">
        <v>31</v>
      </c>
      <c r="J14" s="134" t="s">
        <v>32</v>
      </c>
      <c r="K14" s="39"/>
      <c r="L14" s="147"/>
      <c r="S14" s="39"/>
      <c r="T14" s="39"/>
      <c r="U14" s="39"/>
      <c r="V14" s="39"/>
      <c r="W14" s="39"/>
      <c r="X14" s="39"/>
      <c r="Y14" s="39"/>
      <c r="Z14" s="39"/>
      <c r="AA14" s="39"/>
      <c r="AB14" s="39"/>
      <c r="AC14" s="39"/>
      <c r="AD14" s="39"/>
      <c r="AE14" s="39"/>
    </row>
    <row r="15" s="2" customFormat="1" ht="18" customHeight="1">
      <c r="A15" s="39"/>
      <c r="B15" s="45"/>
      <c r="C15" s="39"/>
      <c r="D15" s="39"/>
      <c r="E15" s="134" t="s">
        <v>33</v>
      </c>
      <c r="F15" s="39"/>
      <c r="G15" s="39"/>
      <c r="H15" s="39"/>
      <c r="I15" s="144" t="s">
        <v>34</v>
      </c>
      <c r="J15" s="134" t="s">
        <v>35</v>
      </c>
      <c r="K15" s="39"/>
      <c r="L15" s="147"/>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7"/>
      <c r="S16" s="39"/>
      <c r="T16" s="39"/>
      <c r="U16" s="39"/>
      <c r="V16" s="39"/>
      <c r="W16" s="39"/>
      <c r="X16" s="39"/>
      <c r="Y16" s="39"/>
      <c r="Z16" s="39"/>
      <c r="AA16" s="39"/>
      <c r="AB16" s="39"/>
      <c r="AC16" s="39"/>
      <c r="AD16" s="39"/>
      <c r="AE16" s="39"/>
    </row>
    <row r="17" s="2" customFormat="1" ht="12" customHeight="1">
      <c r="A17" s="39"/>
      <c r="B17" s="45"/>
      <c r="C17" s="39"/>
      <c r="D17" s="144" t="s">
        <v>36</v>
      </c>
      <c r="E17" s="39"/>
      <c r="F17" s="39"/>
      <c r="G17" s="39"/>
      <c r="H17" s="39"/>
      <c r="I17" s="144" t="s">
        <v>31</v>
      </c>
      <c r="J17" s="33" t="str">
        <f>'Rekapitulace zakázky'!AN13</f>
        <v>Vyplň údaj</v>
      </c>
      <c r="K17" s="39"/>
      <c r="L17" s="147"/>
      <c r="S17" s="39"/>
      <c r="T17" s="39"/>
      <c r="U17" s="39"/>
      <c r="V17" s="39"/>
      <c r="W17" s="39"/>
      <c r="X17" s="39"/>
      <c r="Y17" s="39"/>
      <c r="Z17" s="39"/>
      <c r="AA17" s="39"/>
      <c r="AB17" s="39"/>
      <c r="AC17" s="39"/>
      <c r="AD17" s="39"/>
      <c r="AE17" s="39"/>
    </row>
    <row r="18" s="2" customFormat="1" ht="18" customHeight="1">
      <c r="A18" s="39"/>
      <c r="B18" s="45"/>
      <c r="C18" s="39"/>
      <c r="D18" s="39"/>
      <c r="E18" s="33" t="str">
        <f>'Rekapitulace zakázky'!E14</f>
        <v>Vyplň údaj</v>
      </c>
      <c r="F18" s="134"/>
      <c r="G18" s="134"/>
      <c r="H18" s="134"/>
      <c r="I18" s="144" t="s">
        <v>34</v>
      </c>
      <c r="J18" s="33" t="str">
        <f>'Rekapitulace zakázky'!AN14</f>
        <v>Vyplň údaj</v>
      </c>
      <c r="K18" s="39"/>
      <c r="L18" s="147"/>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7"/>
      <c r="S19" s="39"/>
      <c r="T19" s="39"/>
      <c r="U19" s="39"/>
      <c r="V19" s="39"/>
      <c r="W19" s="39"/>
      <c r="X19" s="39"/>
      <c r="Y19" s="39"/>
      <c r="Z19" s="39"/>
      <c r="AA19" s="39"/>
      <c r="AB19" s="39"/>
      <c r="AC19" s="39"/>
      <c r="AD19" s="39"/>
      <c r="AE19" s="39"/>
    </row>
    <row r="20" s="2" customFormat="1" ht="12" customHeight="1">
      <c r="A20" s="39"/>
      <c r="B20" s="45"/>
      <c r="C20" s="39"/>
      <c r="D20" s="144" t="s">
        <v>38</v>
      </c>
      <c r="E20" s="39"/>
      <c r="F20" s="39"/>
      <c r="G20" s="39"/>
      <c r="H20" s="39"/>
      <c r="I20" s="144" t="s">
        <v>31</v>
      </c>
      <c r="J20" s="134" t="s">
        <v>39</v>
      </c>
      <c r="K20" s="39"/>
      <c r="L20" s="147"/>
      <c r="S20" s="39"/>
      <c r="T20" s="39"/>
      <c r="U20" s="39"/>
      <c r="V20" s="39"/>
      <c r="W20" s="39"/>
      <c r="X20" s="39"/>
      <c r="Y20" s="39"/>
      <c r="Z20" s="39"/>
      <c r="AA20" s="39"/>
      <c r="AB20" s="39"/>
      <c r="AC20" s="39"/>
      <c r="AD20" s="39"/>
      <c r="AE20" s="39"/>
    </row>
    <row r="21" s="2" customFormat="1" ht="18" customHeight="1">
      <c r="A21" s="39"/>
      <c r="B21" s="45"/>
      <c r="C21" s="39"/>
      <c r="D21" s="39"/>
      <c r="E21" s="134" t="s">
        <v>40</v>
      </c>
      <c r="F21" s="39"/>
      <c r="G21" s="39"/>
      <c r="H21" s="39"/>
      <c r="I21" s="144" t="s">
        <v>34</v>
      </c>
      <c r="J21" s="134" t="s">
        <v>41</v>
      </c>
      <c r="K21" s="39"/>
      <c r="L21" s="147"/>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7"/>
      <c r="S22" s="39"/>
      <c r="T22" s="39"/>
      <c r="U22" s="39"/>
      <c r="V22" s="39"/>
      <c r="W22" s="39"/>
      <c r="X22" s="39"/>
      <c r="Y22" s="39"/>
      <c r="Z22" s="39"/>
      <c r="AA22" s="39"/>
      <c r="AB22" s="39"/>
      <c r="AC22" s="39"/>
      <c r="AD22" s="39"/>
      <c r="AE22" s="39"/>
    </row>
    <row r="23" s="2" customFormat="1" ht="12" customHeight="1">
      <c r="A23" s="39"/>
      <c r="B23" s="45"/>
      <c r="C23" s="39"/>
      <c r="D23" s="144" t="s">
        <v>43</v>
      </c>
      <c r="E23" s="39"/>
      <c r="F23" s="39"/>
      <c r="G23" s="39"/>
      <c r="H23" s="39"/>
      <c r="I23" s="144" t="s">
        <v>31</v>
      </c>
      <c r="J23" s="134" t="s">
        <v>44</v>
      </c>
      <c r="K23" s="39"/>
      <c r="L23" s="147"/>
      <c r="S23" s="39"/>
      <c r="T23" s="39"/>
      <c r="U23" s="39"/>
      <c r="V23" s="39"/>
      <c r="W23" s="39"/>
      <c r="X23" s="39"/>
      <c r="Y23" s="39"/>
      <c r="Z23" s="39"/>
      <c r="AA23" s="39"/>
      <c r="AB23" s="39"/>
      <c r="AC23" s="39"/>
      <c r="AD23" s="39"/>
      <c r="AE23" s="39"/>
    </row>
    <row r="24" s="2" customFormat="1" ht="18" customHeight="1">
      <c r="A24" s="39"/>
      <c r="B24" s="45"/>
      <c r="C24" s="39"/>
      <c r="D24" s="39"/>
      <c r="E24" s="134" t="s">
        <v>45</v>
      </c>
      <c r="F24" s="39"/>
      <c r="G24" s="39"/>
      <c r="H24" s="39"/>
      <c r="I24" s="144" t="s">
        <v>34</v>
      </c>
      <c r="J24" s="134" t="s">
        <v>44</v>
      </c>
      <c r="K24" s="39"/>
      <c r="L24" s="147"/>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7"/>
      <c r="S25" s="39"/>
      <c r="T25" s="39"/>
      <c r="U25" s="39"/>
      <c r="V25" s="39"/>
      <c r="W25" s="39"/>
      <c r="X25" s="39"/>
      <c r="Y25" s="39"/>
      <c r="Z25" s="39"/>
      <c r="AA25" s="39"/>
      <c r="AB25" s="39"/>
      <c r="AC25" s="39"/>
      <c r="AD25" s="39"/>
      <c r="AE25" s="39"/>
    </row>
    <row r="26" s="2" customFormat="1" ht="12" customHeight="1">
      <c r="A26" s="39"/>
      <c r="B26" s="45"/>
      <c r="C26" s="39"/>
      <c r="D26" s="144" t="s">
        <v>46</v>
      </c>
      <c r="E26" s="39"/>
      <c r="F26" s="39"/>
      <c r="G26" s="39"/>
      <c r="H26" s="39"/>
      <c r="I26" s="39"/>
      <c r="J26" s="39"/>
      <c r="K26" s="39"/>
      <c r="L26" s="147"/>
      <c r="S26" s="39"/>
      <c r="T26" s="39"/>
      <c r="U26" s="39"/>
      <c r="V26" s="39"/>
      <c r="W26" s="39"/>
      <c r="X26" s="39"/>
      <c r="Y26" s="39"/>
      <c r="Z26" s="39"/>
      <c r="AA26" s="39"/>
      <c r="AB26" s="39"/>
      <c r="AC26" s="39"/>
      <c r="AD26" s="39"/>
      <c r="AE26" s="39"/>
    </row>
    <row r="27" s="8" customFormat="1" ht="71.25" customHeight="1">
      <c r="A27" s="150"/>
      <c r="B27" s="151"/>
      <c r="C27" s="150"/>
      <c r="D27" s="150"/>
      <c r="E27" s="152" t="s">
        <v>47</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39"/>
      <c r="J28" s="39"/>
      <c r="K28" s="39"/>
      <c r="L28" s="147"/>
      <c r="S28" s="39"/>
      <c r="T28" s="39"/>
      <c r="U28" s="39"/>
      <c r="V28" s="39"/>
      <c r="W28" s="39"/>
      <c r="X28" s="39"/>
      <c r="Y28" s="39"/>
      <c r="Z28" s="39"/>
      <c r="AA28" s="39"/>
      <c r="AB28" s="39"/>
      <c r="AC28" s="39"/>
      <c r="AD28" s="39"/>
      <c r="AE28" s="39"/>
    </row>
    <row r="29" s="2" customFormat="1" ht="6.96" customHeight="1">
      <c r="A29" s="39"/>
      <c r="B29" s="45"/>
      <c r="C29" s="39"/>
      <c r="D29" s="154"/>
      <c r="E29" s="154"/>
      <c r="F29" s="154"/>
      <c r="G29" s="154"/>
      <c r="H29" s="154"/>
      <c r="I29" s="154"/>
      <c r="J29" s="154"/>
      <c r="K29" s="154"/>
      <c r="L29" s="147"/>
      <c r="S29" s="39"/>
      <c r="T29" s="39"/>
      <c r="U29" s="39"/>
      <c r="V29" s="39"/>
      <c r="W29" s="39"/>
      <c r="X29" s="39"/>
      <c r="Y29" s="39"/>
      <c r="Z29" s="39"/>
      <c r="AA29" s="39"/>
      <c r="AB29" s="39"/>
      <c r="AC29" s="39"/>
      <c r="AD29" s="39"/>
      <c r="AE29" s="39"/>
    </row>
    <row r="30" s="2" customFormat="1" ht="25.44" customHeight="1">
      <c r="A30" s="39"/>
      <c r="B30" s="45"/>
      <c r="C30" s="39"/>
      <c r="D30" s="155" t="s">
        <v>48</v>
      </c>
      <c r="E30" s="39"/>
      <c r="F30" s="39"/>
      <c r="G30" s="39"/>
      <c r="H30" s="39"/>
      <c r="I30" s="39"/>
      <c r="J30" s="156">
        <f>ROUND(J84, 2)</f>
        <v>0</v>
      </c>
      <c r="K30" s="39"/>
      <c r="L30" s="147"/>
      <c r="S30" s="39"/>
      <c r="T30" s="39"/>
      <c r="U30" s="39"/>
      <c r="V30" s="39"/>
      <c r="W30" s="39"/>
      <c r="X30" s="39"/>
      <c r="Y30" s="39"/>
      <c r="Z30" s="39"/>
      <c r="AA30" s="39"/>
      <c r="AB30" s="39"/>
      <c r="AC30" s="39"/>
      <c r="AD30" s="39"/>
      <c r="AE30" s="39"/>
    </row>
    <row r="31" s="2" customFormat="1" ht="6.96" customHeight="1">
      <c r="A31" s="39"/>
      <c r="B31" s="45"/>
      <c r="C31" s="39"/>
      <c r="D31" s="154"/>
      <c r="E31" s="154"/>
      <c r="F31" s="154"/>
      <c r="G31" s="154"/>
      <c r="H31" s="154"/>
      <c r="I31" s="154"/>
      <c r="J31" s="154"/>
      <c r="K31" s="154"/>
      <c r="L31" s="147"/>
      <c r="S31" s="39"/>
      <c r="T31" s="39"/>
      <c r="U31" s="39"/>
      <c r="V31" s="39"/>
      <c r="W31" s="39"/>
      <c r="X31" s="39"/>
      <c r="Y31" s="39"/>
      <c r="Z31" s="39"/>
      <c r="AA31" s="39"/>
      <c r="AB31" s="39"/>
      <c r="AC31" s="39"/>
      <c r="AD31" s="39"/>
      <c r="AE31" s="39"/>
    </row>
    <row r="32" s="2" customFormat="1" ht="14.4" customHeight="1">
      <c r="A32" s="39"/>
      <c r="B32" s="45"/>
      <c r="C32" s="39"/>
      <c r="D32" s="39"/>
      <c r="E32" s="39"/>
      <c r="F32" s="157" t="s">
        <v>50</v>
      </c>
      <c r="G32" s="39"/>
      <c r="H32" s="39"/>
      <c r="I32" s="157" t="s">
        <v>49</v>
      </c>
      <c r="J32" s="157" t="s">
        <v>51</v>
      </c>
      <c r="K32" s="39"/>
      <c r="L32" s="147"/>
      <c r="S32" s="39"/>
      <c r="T32" s="39"/>
      <c r="U32" s="39"/>
      <c r="V32" s="39"/>
      <c r="W32" s="39"/>
      <c r="X32" s="39"/>
      <c r="Y32" s="39"/>
      <c r="Z32" s="39"/>
      <c r="AA32" s="39"/>
      <c r="AB32" s="39"/>
      <c r="AC32" s="39"/>
      <c r="AD32" s="39"/>
      <c r="AE32" s="39"/>
    </row>
    <row r="33" s="2" customFormat="1" ht="14.4" customHeight="1">
      <c r="A33" s="39"/>
      <c r="B33" s="45"/>
      <c r="C33" s="39"/>
      <c r="D33" s="146" t="s">
        <v>52</v>
      </c>
      <c r="E33" s="144" t="s">
        <v>53</v>
      </c>
      <c r="F33" s="158">
        <f>ROUND((SUM(BE84:BE105)),  2)</f>
        <v>0</v>
      </c>
      <c r="G33" s="39"/>
      <c r="H33" s="39"/>
      <c r="I33" s="159">
        <v>0.20999999999999999</v>
      </c>
      <c r="J33" s="158">
        <f>ROUND(((SUM(BE84:BE105))*I33),  2)</f>
        <v>0</v>
      </c>
      <c r="K33" s="39"/>
      <c r="L33" s="147"/>
      <c r="S33" s="39"/>
      <c r="T33" s="39"/>
      <c r="U33" s="39"/>
      <c r="V33" s="39"/>
      <c r="W33" s="39"/>
      <c r="X33" s="39"/>
      <c r="Y33" s="39"/>
      <c r="Z33" s="39"/>
      <c r="AA33" s="39"/>
      <c r="AB33" s="39"/>
      <c r="AC33" s="39"/>
      <c r="AD33" s="39"/>
      <c r="AE33" s="39"/>
    </row>
    <row r="34" s="2" customFormat="1" ht="14.4" customHeight="1">
      <c r="A34" s="39"/>
      <c r="B34" s="45"/>
      <c r="C34" s="39"/>
      <c r="D34" s="39"/>
      <c r="E34" s="144" t="s">
        <v>54</v>
      </c>
      <c r="F34" s="158">
        <f>ROUND((SUM(BF84:BF105)),  2)</f>
        <v>0</v>
      </c>
      <c r="G34" s="39"/>
      <c r="H34" s="39"/>
      <c r="I34" s="159">
        <v>0.14999999999999999</v>
      </c>
      <c r="J34" s="158">
        <f>ROUND(((SUM(BF84:BF105))*I34),  2)</f>
        <v>0</v>
      </c>
      <c r="K34" s="39"/>
      <c r="L34" s="147"/>
      <c r="S34" s="39"/>
      <c r="T34" s="39"/>
      <c r="U34" s="39"/>
      <c r="V34" s="39"/>
      <c r="W34" s="39"/>
      <c r="X34" s="39"/>
      <c r="Y34" s="39"/>
      <c r="Z34" s="39"/>
      <c r="AA34" s="39"/>
      <c r="AB34" s="39"/>
      <c r="AC34" s="39"/>
      <c r="AD34" s="39"/>
      <c r="AE34" s="39"/>
    </row>
    <row r="35" hidden="1" s="2" customFormat="1" ht="14.4" customHeight="1">
      <c r="A35" s="39"/>
      <c r="B35" s="45"/>
      <c r="C35" s="39"/>
      <c r="D35" s="39"/>
      <c r="E35" s="144" t="s">
        <v>55</v>
      </c>
      <c r="F35" s="158">
        <f>ROUND((SUM(BG84:BG105)),  2)</f>
        <v>0</v>
      </c>
      <c r="G35" s="39"/>
      <c r="H35" s="39"/>
      <c r="I35" s="159">
        <v>0.20999999999999999</v>
      </c>
      <c r="J35" s="158">
        <f>0</f>
        <v>0</v>
      </c>
      <c r="K35" s="39"/>
      <c r="L35" s="147"/>
      <c r="S35" s="39"/>
      <c r="T35" s="39"/>
      <c r="U35" s="39"/>
      <c r="V35" s="39"/>
      <c r="W35" s="39"/>
      <c r="X35" s="39"/>
      <c r="Y35" s="39"/>
      <c r="Z35" s="39"/>
      <c r="AA35" s="39"/>
      <c r="AB35" s="39"/>
      <c r="AC35" s="39"/>
      <c r="AD35" s="39"/>
      <c r="AE35" s="39"/>
    </row>
    <row r="36" hidden="1" s="2" customFormat="1" ht="14.4" customHeight="1">
      <c r="A36" s="39"/>
      <c r="B36" s="45"/>
      <c r="C36" s="39"/>
      <c r="D36" s="39"/>
      <c r="E36" s="144" t="s">
        <v>56</v>
      </c>
      <c r="F36" s="158">
        <f>ROUND((SUM(BH84:BH105)),  2)</f>
        <v>0</v>
      </c>
      <c r="G36" s="39"/>
      <c r="H36" s="39"/>
      <c r="I36" s="159">
        <v>0.14999999999999999</v>
      </c>
      <c r="J36" s="158">
        <f>0</f>
        <v>0</v>
      </c>
      <c r="K36" s="39"/>
      <c r="L36" s="147"/>
      <c r="S36" s="39"/>
      <c r="T36" s="39"/>
      <c r="U36" s="39"/>
      <c r="V36" s="39"/>
      <c r="W36" s="39"/>
      <c r="X36" s="39"/>
      <c r="Y36" s="39"/>
      <c r="Z36" s="39"/>
      <c r="AA36" s="39"/>
      <c r="AB36" s="39"/>
      <c r="AC36" s="39"/>
      <c r="AD36" s="39"/>
      <c r="AE36" s="39"/>
    </row>
    <row r="37" hidden="1" s="2" customFormat="1" ht="14.4" customHeight="1">
      <c r="A37" s="39"/>
      <c r="B37" s="45"/>
      <c r="C37" s="39"/>
      <c r="D37" s="39"/>
      <c r="E37" s="144" t="s">
        <v>57</v>
      </c>
      <c r="F37" s="158">
        <f>ROUND((SUM(BI84:BI105)),  2)</f>
        <v>0</v>
      </c>
      <c r="G37" s="39"/>
      <c r="H37" s="39"/>
      <c r="I37" s="159">
        <v>0</v>
      </c>
      <c r="J37" s="158">
        <f>0</f>
        <v>0</v>
      </c>
      <c r="K37" s="39"/>
      <c r="L37" s="147"/>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7"/>
      <c r="S38" s="39"/>
      <c r="T38" s="39"/>
      <c r="U38" s="39"/>
      <c r="V38" s="39"/>
      <c r="W38" s="39"/>
      <c r="X38" s="39"/>
      <c r="Y38" s="39"/>
      <c r="Z38" s="39"/>
      <c r="AA38" s="39"/>
      <c r="AB38" s="39"/>
      <c r="AC38" s="39"/>
      <c r="AD38" s="39"/>
      <c r="AE38" s="39"/>
    </row>
    <row r="39" s="2" customFormat="1" ht="25.44" customHeight="1">
      <c r="A39" s="39"/>
      <c r="B39" s="45"/>
      <c r="C39" s="160"/>
      <c r="D39" s="161" t="s">
        <v>58</v>
      </c>
      <c r="E39" s="162"/>
      <c r="F39" s="162"/>
      <c r="G39" s="163" t="s">
        <v>59</v>
      </c>
      <c r="H39" s="164" t="s">
        <v>60</v>
      </c>
      <c r="I39" s="162"/>
      <c r="J39" s="165">
        <f>SUM(J30:J37)</f>
        <v>0</v>
      </c>
      <c r="K39" s="166"/>
      <c r="L39" s="147"/>
      <c r="S39" s="39"/>
      <c r="T39" s="39"/>
      <c r="U39" s="39"/>
      <c r="V39" s="39"/>
      <c r="W39" s="39"/>
      <c r="X39" s="39"/>
      <c r="Y39" s="39"/>
      <c r="Z39" s="39"/>
      <c r="AA39" s="39"/>
      <c r="AB39" s="39"/>
      <c r="AC39" s="39"/>
      <c r="AD39" s="39"/>
      <c r="AE39" s="39"/>
    </row>
    <row r="40" s="2" customFormat="1" ht="14.4" customHeight="1">
      <c r="A40" s="39"/>
      <c r="B40" s="167"/>
      <c r="C40" s="168"/>
      <c r="D40" s="168"/>
      <c r="E40" s="168"/>
      <c r="F40" s="168"/>
      <c r="G40" s="168"/>
      <c r="H40" s="168"/>
      <c r="I40" s="168"/>
      <c r="J40" s="168"/>
      <c r="K40" s="168"/>
      <c r="L40" s="147"/>
      <c r="S40" s="39"/>
      <c r="T40" s="39"/>
      <c r="U40" s="39"/>
      <c r="V40" s="39"/>
      <c r="W40" s="39"/>
      <c r="X40" s="39"/>
      <c r="Y40" s="39"/>
      <c r="Z40" s="39"/>
      <c r="AA40" s="39"/>
      <c r="AB40" s="39"/>
      <c r="AC40" s="39"/>
      <c r="AD40" s="39"/>
      <c r="AE40" s="39"/>
    </row>
    <row r="44" hidden="1" s="2" customFormat="1" ht="6.96" customHeight="1">
      <c r="A44" s="39"/>
      <c r="B44" s="169"/>
      <c r="C44" s="170"/>
      <c r="D44" s="170"/>
      <c r="E44" s="170"/>
      <c r="F44" s="170"/>
      <c r="G44" s="170"/>
      <c r="H44" s="170"/>
      <c r="I44" s="170"/>
      <c r="J44" s="170"/>
      <c r="K44" s="170"/>
      <c r="L44" s="147"/>
      <c r="S44" s="39"/>
      <c r="T44" s="39"/>
      <c r="U44" s="39"/>
      <c r="V44" s="39"/>
      <c r="W44" s="39"/>
      <c r="X44" s="39"/>
      <c r="Y44" s="39"/>
      <c r="Z44" s="39"/>
      <c r="AA44" s="39"/>
      <c r="AB44" s="39"/>
      <c r="AC44" s="39"/>
      <c r="AD44" s="39"/>
      <c r="AE44" s="39"/>
    </row>
    <row r="45" hidden="1" s="2" customFormat="1" ht="24.96" customHeight="1">
      <c r="A45" s="39"/>
      <c r="B45" s="40"/>
      <c r="C45" s="23" t="s">
        <v>157</v>
      </c>
      <c r="D45" s="41"/>
      <c r="E45" s="41"/>
      <c r="F45" s="41"/>
      <c r="G45" s="41"/>
      <c r="H45" s="41"/>
      <c r="I45" s="41"/>
      <c r="J45" s="41"/>
      <c r="K45" s="41"/>
      <c r="L45" s="147"/>
      <c r="S45" s="39"/>
      <c r="T45" s="39"/>
      <c r="U45" s="39"/>
      <c r="V45" s="39"/>
      <c r="W45" s="39"/>
      <c r="X45" s="39"/>
      <c r="Y45" s="39"/>
      <c r="Z45" s="39"/>
      <c r="AA45" s="39"/>
      <c r="AB45" s="39"/>
      <c r="AC45" s="39"/>
      <c r="AD45" s="39"/>
      <c r="AE45" s="39"/>
    </row>
    <row r="46" hidden="1" s="2" customFormat="1" ht="6.96" customHeight="1">
      <c r="A46" s="39"/>
      <c r="B46" s="40"/>
      <c r="C46" s="41"/>
      <c r="D46" s="41"/>
      <c r="E46" s="41"/>
      <c r="F46" s="41"/>
      <c r="G46" s="41"/>
      <c r="H46" s="41"/>
      <c r="I46" s="41"/>
      <c r="J46" s="41"/>
      <c r="K46" s="41"/>
      <c r="L46" s="147"/>
      <c r="S46" s="39"/>
      <c r="T46" s="39"/>
      <c r="U46" s="39"/>
      <c r="V46" s="39"/>
      <c r="W46" s="39"/>
      <c r="X46" s="39"/>
      <c r="Y46" s="39"/>
      <c r="Z46" s="39"/>
      <c r="AA46" s="39"/>
      <c r="AB46" s="39"/>
      <c r="AC46" s="39"/>
      <c r="AD46" s="39"/>
      <c r="AE46" s="39"/>
    </row>
    <row r="47" hidden="1" s="2" customFormat="1" ht="12" customHeight="1">
      <c r="A47" s="39"/>
      <c r="B47" s="40"/>
      <c r="C47" s="32" t="s">
        <v>16</v>
      </c>
      <c r="D47" s="41"/>
      <c r="E47" s="41"/>
      <c r="F47" s="41"/>
      <c r="G47" s="41"/>
      <c r="H47" s="41"/>
      <c r="I47" s="41"/>
      <c r="J47" s="41"/>
      <c r="K47" s="41"/>
      <c r="L47" s="147"/>
      <c r="S47" s="39"/>
      <c r="T47" s="39"/>
      <c r="U47" s="39"/>
      <c r="V47" s="39"/>
      <c r="W47" s="39"/>
      <c r="X47" s="39"/>
      <c r="Y47" s="39"/>
      <c r="Z47" s="39"/>
      <c r="AA47" s="39"/>
      <c r="AB47" s="39"/>
      <c r="AC47" s="39"/>
      <c r="AD47" s="39"/>
      <c r="AE47" s="39"/>
    </row>
    <row r="48" hidden="1" s="2" customFormat="1" ht="16.5" customHeight="1">
      <c r="A48" s="39"/>
      <c r="B48" s="40"/>
      <c r="C48" s="41"/>
      <c r="D48" s="41"/>
      <c r="E48" s="171" t="str">
        <f>E7</f>
        <v>Oprava zabezpečovacího zařízení v žst. Kostelec nad Orlicí</v>
      </c>
      <c r="F48" s="32"/>
      <c r="G48" s="32"/>
      <c r="H48" s="32"/>
      <c r="I48" s="41"/>
      <c r="J48" s="41"/>
      <c r="K48" s="41"/>
      <c r="L48" s="147"/>
      <c r="S48" s="39"/>
      <c r="T48" s="39"/>
      <c r="U48" s="39"/>
      <c r="V48" s="39"/>
      <c r="W48" s="39"/>
      <c r="X48" s="39"/>
      <c r="Y48" s="39"/>
      <c r="Z48" s="39"/>
      <c r="AA48" s="39"/>
      <c r="AB48" s="39"/>
      <c r="AC48" s="39"/>
      <c r="AD48" s="39"/>
      <c r="AE48" s="39"/>
    </row>
    <row r="49" hidden="1" s="2" customFormat="1" ht="12" customHeight="1">
      <c r="A49" s="39"/>
      <c r="B49" s="40"/>
      <c r="C49" s="32" t="s">
        <v>151</v>
      </c>
      <c r="D49" s="41"/>
      <c r="E49" s="41"/>
      <c r="F49" s="41"/>
      <c r="G49" s="41"/>
      <c r="H49" s="41"/>
      <c r="I49" s="41"/>
      <c r="J49" s="41"/>
      <c r="K49" s="41"/>
      <c r="L49" s="147"/>
      <c r="S49" s="39"/>
      <c r="T49" s="39"/>
      <c r="U49" s="39"/>
      <c r="V49" s="39"/>
      <c r="W49" s="39"/>
      <c r="X49" s="39"/>
      <c r="Y49" s="39"/>
      <c r="Z49" s="39"/>
      <c r="AA49" s="39"/>
      <c r="AB49" s="39"/>
      <c r="AC49" s="39"/>
      <c r="AD49" s="39"/>
      <c r="AE49" s="39"/>
    </row>
    <row r="50" hidden="1" s="2" customFormat="1" ht="16.5" customHeight="1">
      <c r="A50" s="39"/>
      <c r="B50" s="40"/>
      <c r="C50" s="41"/>
      <c r="D50" s="41"/>
      <c r="E50" s="70" t="str">
        <f>E9</f>
        <v>PS 11-02-11_01 - Kostelec nad Orlicí, MK - zemní práce</v>
      </c>
      <c r="F50" s="41"/>
      <c r="G50" s="41"/>
      <c r="H50" s="41"/>
      <c r="I50" s="41"/>
      <c r="J50" s="41"/>
      <c r="K50" s="41"/>
      <c r="L50" s="147"/>
      <c r="S50" s="39"/>
      <c r="T50" s="39"/>
      <c r="U50" s="39"/>
      <c r="V50" s="39"/>
      <c r="W50" s="39"/>
      <c r="X50" s="39"/>
      <c r="Y50" s="39"/>
      <c r="Z50" s="39"/>
      <c r="AA50" s="39"/>
      <c r="AB50" s="39"/>
      <c r="AC50" s="39"/>
      <c r="AD50" s="39"/>
      <c r="AE50" s="39"/>
    </row>
    <row r="51" hidden="1" s="2" customFormat="1" ht="6.96" customHeight="1">
      <c r="A51" s="39"/>
      <c r="B51" s="40"/>
      <c r="C51" s="41"/>
      <c r="D51" s="41"/>
      <c r="E51" s="41"/>
      <c r="F51" s="41"/>
      <c r="G51" s="41"/>
      <c r="H51" s="41"/>
      <c r="I51" s="41"/>
      <c r="J51" s="41"/>
      <c r="K51" s="41"/>
      <c r="L51" s="147"/>
      <c r="S51" s="39"/>
      <c r="T51" s="39"/>
      <c r="U51" s="39"/>
      <c r="V51" s="39"/>
      <c r="W51" s="39"/>
      <c r="X51" s="39"/>
      <c r="Y51" s="39"/>
      <c r="Z51" s="39"/>
      <c r="AA51" s="39"/>
      <c r="AB51" s="39"/>
      <c r="AC51" s="39"/>
      <c r="AD51" s="39"/>
      <c r="AE51" s="39"/>
    </row>
    <row r="52" hidden="1" s="2" customFormat="1" ht="12" customHeight="1">
      <c r="A52" s="39"/>
      <c r="B52" s="40"/>
      <c r="C52" s="32" t="s">
        <v>22</v>
      </c>
      <c r="D52" s="41"/>
      <c r="E52" s="41"/>
      <c r="F52" s="27" t="str">
        <f>F12</f>
        <v>žst. Kostelec nad Orlicí</v>
      </c>
      <c r="G52" s="41"/>
      <c r="H52" s="41"/>
      <c r="I52" s="32" t="s">
        <v>24</v>
      </c>
      <c r="J52" s="73" t="str">
        <f>IF(J12="","",J12)</f>
        <v>27. 1. 2022</v>
      </c>
      <c r="K52" s="41"/>
      <c r="L52" s="147"/>
      <c r="S52" s="39"/>
      <c r="T52" s="39"/>
      <c r="U52" s="39"/>
      <c r="V52" s="39"/>
      <c r="W52" s="39"/>
      <c r="X52" s="39"/>
      <c r="Y52" s="39"/>
      <c r="Z52" s="39"/>
      <c r="AA52" s="39"/>
      <c r="AB52" s="39"/>
      <c r="AC52" s="39"/>
      <c r="AD52" s="39"/>
      <c r="AE52" s="39"/>
    </row>
    <row r="53" hidden="1" s="2" customFormat="1" ht="6.96" customHeight="1">
      <c r="A53" s="39"/>
      <c r="B53" s="40"/>
      <c r="C53" s="41"/>
      <c r="D53" s="41"/>
      <c r="E53" s="41"/>
      <c r="F53" s="41"/>
      <c r="G53" s="41"/>
      <c r="H53" s="41"/>
      <c r="I53" s="41"/>
      <c r="J53" s="41"/>
      <c r="K53" s="41"/>
      <c r="L53" s="147"/>
      <c r="S53" s="39"/>
      <c r="T53" s="39"/>
      <c r="U53" s="39"/>
      <c r="V53" s="39"/>
      <c r="W53" s="39"/>
      <c r="X53" s="39"/>
      <c r="Y53" s="39"/>
      <c r="Z53" s="39"/>
      <c r="AA53" s="39"/>
      <c r="AB53" s="39"/>
      <c r="AC53" s="39"/>
      <c r="AD53" s="39"/>
      <c r="AE53" s="39"/>
    </row>
    <row r="54" hidden="1" s="2" customFormat="1" ht="15.15" customHeight="1">
      <c r="A54" s="39"/>
      <c r="B54" s="40"/>
      <c r="C54" s="32" t="s">
        <v>30</v>
      </c>
      <c r="D54" s="41"/>
      <c r="E54" s="41"/>
      <c r="F54" s="27" t="str">
        <f>E15</f>
        <v>Správa železnic, s.o.</v>
      </c>
      <c r="G54" s="41"/>
      <c r="H54" s="41"/>
      <c r="I54" s="32" t="s">
        <v>38</v>
      </c>
      <c r="J54" s="37" t="str">
        <f>E21</f>
        <v>Signal Projekt,s.r.o.</v>
      </c>
      <c r="K54" s="41"/>
      <c r="L54" s="147"/>
      <c r="S54" s="39"/>
      <c r="T54" s="39"/>
      <c r="U54" s="39"/>
      <c r="V54" s="39"/>
      <c r="W54" s="39"/>
      <c r="X54" s="39"/>
      <c r="Y54" s="39"/>
      <c r="Z54" s="39"/>
      <c r="AA54" s="39"/>
      <c r="AB54" s="39"/>
      <c r="AC54" s="39"/>
      <c r="AD54" s="39"/>
      <c r="AE54" s="39"/>
    </row>
    <row r="55" hidden="1" s="2" customFormat="1" ht="15.15" customHeight="1">
      <c r="A55" s="39"/>
      <c r="B55" s="40"/>
      <c r="C55" s="32" t="s">
        <v>36</v>
      </c>
      <c r="D55" s="41"/>
      <c r="E55" s="41"/>
      <c r="F55" s="27" t="str">
        <f>IF(E18="","",E18)</f>
        <v>Vyplň údaj</v>
      </c>
      <c r="G55" s="41"/>
      <c r="H55" s="41"/>
      <c r="I55" s="32" t="s">
        <v>43</v>
      </c>
      <c r="J55" s="37" t="str">
        <f>E24</f>
        <v>Pavel Pospíšil, Dis.</v>
      </c>
      <c r="K55" s="41"/>
      <c r="L55" s="147"/>
      <c r="S55" s="39"/>
      <c r="T55" s="39"/>
      <c r="U55" s="39"/>
      <c r="V55" s="39"/>
      <c r="W55" s="39"/>
      <c r="X55" s="39"/>
      <c r="Y55" s="39"/>
      <c r="Z55" s="39"/>
      <c r="AA55" s="39"/>
      <c r="AB55" s="39"/>
      <c r="AC55" s="39"/>
      <c r="AD55" s="39"/>
      <c r="AE55" s="39"/>
    </row>
    <row r="56" hidden="1" s="2" customFormat="1" ht="10.32" customHeight="1">
      <c r="A56" s="39"/>
      <c r="B56" s="40"/>
      <c r="C56" s="41"/>
      <c r="D56" s="41"/>
      <c r="E56" s="41"/>
      <c r="F56" s="41"/>
      <c r="G56" s="41"/>
      <c r="H56" s="41"/>
      <c r="I56" s="41"/>
      <c r="J56" s="41"/>
      <c r="K56" s="41"/>
      <c r="L56" s="147"/>
      <c r="S56" s="39"/>
      <c r="T56" s="39"/>
      <c r="U56" s="39"/>
      <c r="V56" s="39"/>
      <c r="W56" s="39"/>
      <c r="X56" s="39"/>
      <c r="Y56" s="39"/>
      <c r="Z56" s="39"/>
      <c r="AA56" s="39"/>
      <c r="AB56" s="39"/>
      <c r="AC56" s="39"/>
      <c r="AD56" s="39"/>
      <c r="AE56" s="39"/>
    </row>
    <row r="57" hidden="1" s="2" customFormat="1" ht="29.28" customHeight="1">
      <c r="A57" s="39"/>
      <c r="B57" s="40"/>
      <c r="C57" s="173" t="s">
        <v>158</v>
      </c>
      <c r="D57" s="174"/>
      <c r="E57" s="174"/>
      <c r="F57" s="174"/>
      <c r="G57" s="174"/>
      <c r="H57" s="174"/>
      <c r="I57" s="174"/>
      <c r="J57" s="175" t="s">
        <v>159</v>
      </c>
      <c r="K57" s="174"/>
      <c r="L57" s="147"/>
      <c r="S57" s="39"/>
      <c r="T57" s="39"/>
      <c r="U57" s="39"/>
      <c r="V57" s="39"/>
      <c r="W57" s="39"/>
      <c r="X57" s="39"/>
      <c r="Y57" s="39"/>
      <c r="Z57" s="39"/>
      <c r="AA57" s="39"/>
      <c r="AB57" s="39"/>
      <c r="AC57" s="39"/>
      <c r="AD57" s="39"/>
      <c r="AE57" s="39"/>
    </row>
    <row r="58" hidden="1" s="2" customFormat="1" ht="10.32" customHeight="1">
      <c r="A58" s="39"/>
      <c r="B58" s="40"/>
      <c r="C58" s="41"/>
      <c r="D58" s="41"/>
      <c r="E58" s="41"/>
      <c r="F58" s="41"/>
      <c r="G58" s="41"/>
      <c r="H58" s="41"/>
      <c r="I58" s="41"/>
      <c r="J58" s="41"/>
      <c r="K58" s="41"/>
      <c r="L58" s="147"/>
      <c r="S58" s="39"/>
      <c r="T58" s="39"/>
      <c r="U58" s="39"/>
      <c r="V58" s="39"/>
      <c r="W58" s="39"/>
      <c r="X58" s="39"/>
      <c r="Y58" s="39"/>
      <c r="Z58" s="39"/>
      <c r="AA58" s="39"/>
      <c r="AB58" s="39"/>
      <c r="AC58" s="39"/>
      <c r="AD58" s="39"/>
      <c r="AE58" s="39"/>
    </row>
    <row r="59" hidden="1" s="2" customFormat="1" ht="22.8" customHeight="1">
      <c r="A59" s="39"/>
      <c r="B59" s="40"/>
      <c r="C59" s="176" t="s">
        <v>80</v>
      </c>
      <c r="D59" s="41"/>
      <c r="E59" s="41"/>
      <c r="F59" s="41"/>
      <c r="G59" s="41"/>
      <c r="H59" s="41"/>
      <c r="I59" s="41"/>
      <c r="J59" s="103">
        <f>J84</f>
        <v>0</v>
      </c>
      <c r="K59" s="41"/>
      <c r="L59" s="147"/>
      <c r="S59" s="39"/>
      <c r="T59" s="39"/>
      <c r="U59" s="39"/>
      <c r="V59" s="39"/>
      <c r="W59" s="39"/>
      <c r="X59" s="39"/>
      <c r="Y59" s="39"/>
      <c r="Z59" s="39"/>
      <c r="AA59" s="39"/>
      <c r="AB59" s="39"/>
      <c r="AC59" s="39"/>
      <c r="AD59" s="39"/>
      <c r="AE59" s="39"/>
      <c r="AU59" s="17" t="s">
        <v>160</v>
      </c>
    </row>
    <row r="60" hidden="1" s="9" customFormat="1" ht="24.96" customHeight="1">
      <c r="A60" s="9"/>
      <c r="B60" s="177"/>
      <c r="C60" s="178"/>
      <c r="D60" s="179" t="s">
        <v>1940</v>
      </c>
      <c r="E60" s="180"/>
      <c r="F60" s="180"/>
      <c r="G60" s="180"/>
      <c r="H60" s="180"/>
      <c r="I60" s="180"/>
      <c r="J60" s="181">
        <f>J85</f>
        <v>0</v>
      </c>
      <c r="K60" s="178"/>
      <c r="L60" s="182"/>
      <c r="S60" s="9"/>
      <c r="T60" s="9"/>
      <c r="U60" s="9"/>
      <c r="V60" s="9"/>
      <c r="W60" s="9"/>
      <c r="X60" s="9"/>
      <c r="Y60" s="9"/>
      <c r="Z60" s="9"/>
      <c r="AA60" s="9"/>
      <c r="AB60" s="9"/>
      <c r="AC60" s="9"/>
      <c r="AD60" s="9"/>
      <c r="AE60" s="9"/>
    </row>
    <row r="61" hidden="1" s="10" customFormat="1" ht="19.92" customHeight="1">
      <c r="A61" s="10"/>
      <c r="B61" s="183"/>
      <c r="C61" s="125"/>
      <c r="D61" s="184" t="s">
        <v>1941</v>
      </c>
      <c r="E61" s="185"/>
      <c r="F61" s="185"/>
      <c r="G61" s="185"/>
      <c r="H61" s="185"/>
      <c r="I61" s="185"/>
      <c r="J61" s="186">
        <f>J86</f>
        <v>0</v>
      </c>
      <c r="K61" s="125"/>
      <c r="L61" s="187"/>
      <c r="S61" s="10"/>
      <c r="T61" s="10"/>
      <c r="U61" s="10"/>
      <c r="V61" s="10"/>
      <c r="W61" s="10"/>
      <c r="X61" s="10"/>
      <c r="Y61" s="10"/>
      <c r="Z61" s="10"/>
      <c r="AA61" s="10"/>
      <c r="AB61" s="10"/>
      <c r="AC61" s="10"/>
      <c r="AD61" s="10"/>
      <c r="AE61" s="10"/>
    </row>
    <row r="62" hidden="1" s="9" customFormat="1" ht="24.96" customHeight="1">
      <c r="A62" s="9"/>
      <c r="B62" s="177"/>
      <c r="C62" s="178"/>
      <c r="D62" s="179" t="s">
        <v>1080</v>
      </c>
      <c r="E62" s="180"/>
      <c r="F62" s="180"/>
      <c r="G62" s="180"/>
      <c r="H62" s="180"/>
      <c r="I62" s="180"/>
      <c r="J62" s="181">
        <f>J90</f>
        <v>0</v>
      </c>
      <c r="K62" s="178"/>
      <c r="L62" s="182"/>
      <c r="S62" s="9"/>
      <c r="T62" s="9"/>
      <c r="U62" s="9"/>
      <c r="V62" s="9"/>
      <c r="W62" s="9"/>
      <c r="X62" s="9"/>
      <c r="Y62" s="9"/>
      <c r="Z62" s="9"/>
      <c r="AA62" s="9"/>
      <c r="AB62" s="9"/>
      <c r="AC62" s="9"/>
      <c r="AD62" s="9"/>
      <c r="AE62" s="9"/>
    </row>
    <row r="63" hidden="1" s="10" customFormat="1" ht="19.92" customHeight="1">
      <c r="A63" s="10"/>
      <c r="B63" s="183"/>
      <c r="C63" s="125"/>
      <c r="D63" s="184" t="s">
        <v>1942</v>
      </c>
      <c r="E63" s="185"/>
      <c r="F63" s="185"/>
      <c r="G63" s="185"/>
      <c r="H63" s="185"/>
      <c r="I63" s="185"/>
      <c r="J63" s="186">
        <f>J91</f>
        <v>0</v>
      </c>
      <c r="K63" s="125"/>
      <c r="L63" s="187"/>
      <c r="S63" s="10"/>
      <c r="T63" s="10"/>
      <c r="U63" s="10"/>
      <c r="V63" s="10"/>
      <c r="W63" s="10"/>
      <c r="X63" s="10"/>
      <c r="Y63" s="10"/>
      <c r="Z63" s="10"/>
      <c r="AA63" s="10"/>
      <c r="AB63" s="10"/>
      <c r="AC63" s="10"/>
      <c r="AD63" s="10"/>
      <c r="AE63" s="10"/>
    </row>
    <row r="64" hidden="1" s="9" customFormat="1" ht="24.96" customHeight="1">
      <c r="A64" s="9"/>
      <c r="B64" s="177"/>
      <c r="C64" s="178"/>
      <c r="D64" s="179" t="s">
        <v>176</v>
      </c>
      <c r="E64" s="180"/>
      <c r="F64" s="180"/>
      <c r="G64" s="180"/>
      <c r="H64" s="180"/>
      <c r="I64" s="180"/>
      <c r="J64" s="181">
        <f>J94</f>
        <v>0</v>
      </c>
      <c r="K64" s="178"/>
      <c r="L64" s="182"/>
      <c r="S64" s="9"/>
      <c r="T64" s="9"/>
      <c r="U64" s="9"/>
      <c r="V64" s="9"/>
      <c r="W64" s="9"/>
      <c r="X64" s="9"/>
      <c r="Y64" s="9"/>
      <c r="Z64" s="9"/>
      <c r="AA64" s="9"/>
      <c r="AB64" s="9"/>
      <c r="AC64" s="9"/>
      <c r="AD64" s="9"/>
      <c r="AE64" s="9"/>
    </row>
    <row r="65" hidden="1" s="2" customFormat="1" ht="21.84" customHeight="1">
      <c r="A65" s="39"/>
      <c r="B65" s="40"/>
      <c r="C65" s="41"/>
      <c r="D65" s="41"/>
      <c r="E65" s="41"/>
      <c r="F65" s="41"/>
      <c r="G65" s="41"/>
      <c r="H65" s="41"/>
      <c r="I65" s="41"/>
      <c r="J65" s="41"/>
      <c r="K65" s="41"/>
      <c r="L65" s="147"/>
      <c r="S65" s="39"/>
      <c r="T65" s="39"/>
      <c r="U65" s="39"/>
      <c r="V65" s="39"/>
      <c r="W65" s="39"/>
      <c r="X65" s="39"/>
      <c r="Y65" s="39"/>
      <c r="Z65" s="39"/>
      <c r="AA65" s="39"/>
      <c r="AB65" s="39"/>
      <c r="AC65" s="39"/>
      <c r="AD65" s="39"/>
      <c r="AE65" s="39"/>
    </row>
    <row r="66" hidden="1" s="2" customFormat="1" ht="6.96" customHeight="1">
      <c r="A66" s="39"/>
      <c r="B66" s="60"/>
      <c r="C66" s="61"/>
      <c r="D66" s="61"/>
      <c r="E66" s="61"/>
      <c r="F66" s="61"/>
      <c r="G66" s="61"/>
      <c r="H66" s="61"/>
      <c r="I66" s="61"/>
      <c r="J66" s="61"/>
      <c r="K66" s="61"/>
      <c r="L66" s="147"/>
      <c r="S66" s="39"/>
      <c r="T66" s="39"/>
      <c r="U66" s="39"/>
      <c r="V66" s="39"/>
      <c r="W66" s="39"/>
      <c r="X66" s="39"/>
      <c r="Y66" s="39"/>
      <c r="Z66" s="39"/>
      <c r="AA66" s="39"/>
      <c r="AB66" s="39"/>
      <c r="AC66" s="39"/>
      <c r="AD66" s="39"/>
      <c r="AE66" s="39"/>
    </row>
    <row r="67" hidden="1"/>
    <row r="68" hidden="1"/>
    <row r="69" hidden="1"/>
    <row r="70" s="2" customFormat="1" ht="6.96" customHeight="1">
      <c r="A70" s="39"/>
      <c r="B70" s="62"/>
      <c r="C70" s="63"/>
      <c r="D70" s="63"/>
      <c r="E70" s="63"/>
      <c r="F70" s="63"/>
      <c r="G70" s="63"/>
      <c r="H70" s="63"/>
      <c r="I70" s="63"/>
      <c r="J70" s="63"/>
      <c r="K70" s="63"/>
      <c r="L70" s="147"/>
      <c r="S70" s="39"/>
      <c r="T70" s="39"/>
      <c r="U70" s="39"/>
      <c r="V70" s="39"/>
      <c r="W70" s="39"/>
      <c r="X70" s="39"/>
      <c r="Y70" s="39"/>
      <c r="Z70" s="39"/>
      <c r="AA70" s="39"/>
      <c r="AB70" s="39"/>
      <c r="AC70" s="39"/>
      <c r="AD70" s="39"/>
      <c r="AE70" s="39"/>
    </row>
    <row r="71" s="2" customFormat="1" ht="24.96" customHeight="1">
      <c r="A71" s="39"/>
      <c r="B71" s="40"/>
      <c r="C71" s="23" t="s">
        <v>177</v>
      </c>
      <c r="D71" s="41"/>
      <c r="E71" s="41"/>
      <c r="F71" s="41"/>
      <c r="G71" s="41"/>
      <c r="H71" s="41"/>
      <c r="I71" s="41"/>
      <c r="J71" s="41"/>
      <c r="K71" s="41"/>
      <c r="L71" s="147"/>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7"/>
      <c r="S72" s="39"/>
      <c r="T72" s="39"/>
      <c r="U72" s="39"/>
      <c r="V72" s="39"/>
      <c r="W72" s="39"/>
      <c r="X72" s="39"/>
      <c r="Y72" s="39"/>
      <c r="Z72" s="39"/>
      <c r="AA72" s="39"/>
      <c r="AB72" s="39"/>
      <c r="AC72" s="39"/>
      <c r="AD72" s="39"/>
      <c r="AE72" s="39"/>
    </row>
    <row r="73" s="2" customFormat="1" ht="12" customHeight="1">
      <c r="A73" s="39"/>
      <c r="B73" s="40"/>
      <c r="C73" s="32" t="s">
        <v>16</v>
      </c>
      <c r="D73" s="41"/>
      <c r="E73" s="41"/>
      <c r="F73" s="41"/>
      <c r="G73" s="41"/>
      <c r="H73" s="41"/>
      <c r="I73" s="41"/>
      <c r="J73" s="41"/>
      <c r="K73" s="41"/>
      <c r="L73" s="147"/>
      <c r="S73" s="39"/>
      <c r="T73" s="39"/>
      <c r="U73" s="39"/>
      <c r="V73" s="39"/>
      <c r="W73" s="39"/>
      <c r="X73" s="39"/>
      <c r="Y73" s="39"/>
      <c r="Z73" s="39"/>
      <c r="AA73" s="39"/>
      <c r="AB73" s="39"/>
      <c r="AC73" s="39"/>
      <c r="AD73" s="39"/>
      <c r="AE73" s="39"/>
    </row>
    <row r="74" s="2" customFormat="1" ht="16.5" customHeight="1">
      <c r="A74" s="39"/>
      <c r="B74" s="40"/>
      <c r="C74" s="41"/>
      <c r="D74" s="41"/>
      <c r="E74" s="171" t="str">
        <f>E7</f>
        <v>Oprava zabezpečovacího zařízení v žst. Kostelec nad Orlicí</v>
      </c>
      <c r="F74" s="32"/>
      <c r="G74" s="32"/>
      <c r="H74" s="32"/>
      <c r="I74" s="41"/>
      <c r="J74" s="41"/>
      <c r="K74" s="41"/>
      <c r="L74" s="147"/>
      <c r="S74" s="39"/>
      <c r="T74" s="39"/>
      <c r="U74" s="39"/>
      <c r="V74" s="39"/>
      <c r="W74" s="39"/>
      <c r="X74" s="39"/>
      <c r="Y74" s="39"/>
      <c r="Z74" s="39"/>
      <c r="AA74" s="39"/>
      <c r="AB74" s="39"/>
      <c r="AC74" s="39"/>
      <c r="AD74" s="39"/>
      <c r="AE74" s="39"/>
    </row>
    <row r="75" s="2" customFormat="1" ht="12" customHeight="1">
      <c r="A75" s="39"/>
      <c r="B75" s="40"/>
      <c r="C75" s="32" t="s">
        <v>151</v>
      </c>
      <c r="D75" s="41"/>
      <c r="E75" s="41"/>
      <c r="F75" s="41"/>
      <c r="G75" s="41"/>
      <c r="H75" s="41"/>
      <c r="I75" s="41"/>
      <c r="J75" s="41"/>
      <c r="K75" s="41"/>
      <c r="L75" s="147"/>
      <c r="S75" s="39"/>
      <c r="T75" s="39"/>
      <c r="U75" s="39"/>
      <c r="V75" s="39"/>
      <c r="W75" s="39"/>
      <c r="X75" s="39"/>
      <c r="Y75" s="39"/>
      <c r="Z75" s="39"/>
      <c r="AA75" s="39"/>
      <c r="AB75" s="39"/>
      <c r="AC75" s="39"/>
      <c r="AD75" s="39"/>
      <c r="AE75" s="39"/>
    </row>
    <row r="76" s="2" customFormat="1" ht="16.5" customHeight="1">
      <c r="A76" s="39"/>
      <c r="B76" s="40"/>
      <c r="C76" s="41"/>
      <c r="D76" s="41"/>
      <c r="E76" s="70" t="str">
        <f>E9</f>
        <v>PS 11-02-11_01 - Kostelec nad Orlicí, MK - zemní práce</v>
      </c>
      <c r="F76" s="41"/>
      <c r="G76" s="41"/>
      <c r="H76" s="41"/>
      <c r="I76" s="41"/>
      <c r="J76" s="41"/>
      <c r="K76" s="41"/>
      <c r="L76" s="147"/>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7"/>
      <c r="S77" s="39"/>
      <c r="T77" s="39"/>
      <c r="U77" s="39"/>
      <c r="V77" s="39"/>
      <c r="W77" s="39"/>
      <c r="X77" s="39"/>
      <c r="Y77" s="39"/>
      <c r="Z77" s="39"/>
      <c r="AA77" s="39"/>
      <c r="AB77" s="39"/>
      <c r="AC77" s="39"/>
      <c r="AD77" s="39"/>
      <c r="AE77" s="39"/>
    </row>
    <row r="78" s="2" customFormat="1" ht="12" customHeight="1">
      <c r="A78" s="39"/>
      <c r="B78" s="40"/>
      <c r="C78" s="32" t="s">
        <v>22</v>
      </c>
      <c r="D78" s="41"/>
      <c r="E78" s="41"/>
      <c r="F78" s="27" t="str">
        <f>F12</f>
        <v>žst. Kostelec nad Orlicí</v>
      </c>
      <c r="G78" s="41"/>
      <c r="H78" s="41"/>
      <c r="I78" s="32" t="s">
        <v>24</v>
      </c>
      <c r="J78" s="73" t="str">
        <f>IF(J12="","",J12)</f>
        <v>27. 1. 2022</v>
      </c>
      <c r="K78" s="41"/>
      <c r="L78" s="147"/>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7"/>
      <c r="S79" s="39"/>
      <c r="T79" s="39"/>
      <c r="U79" s="39"/>
      <c r="V79" s="39"/>
      <c r="W79" s="39"/>
      <c r="X79" s="39"/>
      <c r="Y79" s="39"/>
      <c r="Z79" s="39"/>
      <c r="AA79" s="39"/>
      <c r="AB79" s="39"/>
      <c r="AC79" s="39"/>
      <c r="AD79" s="39"/>
      <c r="AE79" s="39"/>
    </row>
    <row r="80" s="2" customFormat="1" ht="15.15" customHeight="1">
      <c r="A80" s="39"/>
      <c r="B80" s="40"/>
      <c r="C80" s="32" t="s">
        <v>30</v>
      </c>
      <c r="D80" s="41"/>
      <c r="E80" s="41"/>
      <c r="F80" s="27" t="str">
        <f>E15</f>
        <v>Správa železnic, s.o.</v>
      </c>
      <c r="G80" s="41"/>
      <c r="H80" s="41"/>
      <c r="I80" s="32" t="s">
        <v>38</v>
      </c>
      <c r="J80" s="37" t="str">
        <f>E21</f>
        <v>Signal Projekt,s.r.o.</v>
      </c>
      <c r="K80" s="41"/>
      <c r="L80" s="147"/>
      <c r="S80" s="39"/>
      <c r="T80" s="39"/>
      <c r="U80" s="39"/>
      <c r="V80" s="39"/>
      <c r="W80" s="39"/>
      <c r="X80" s="39"/>
      <c r="Y80" s="39"/>
      <c r="Z80" s="39"/>
      <c r="AA80" s="39"/>
      <c r="AB80" s="39"/>
      <c r="AC80" s="39"/>
      <c r="AD80" s="39"/>
      <c r="AE80" s="39"/>
    </row>
    <row r="81" s="2" customFormat="1" ht="15.15" customHeight="1">
      <c r="A81" s="39"/>
      <c r="B81" s="40"/>
      <c r="C81" s="32" t="s">
        <v>36</v>
      </c>
      <c r="D81" s="41"/>
      <c r="E81" s="41"/>
      <c r="F81" s="27" t="str">
        <f>IF(E18="","",E18)</f>
        <v>Vyplň údaj</v>
      </c>
      <c r="G81" s="41"/>
      <c r="H81" s="41"/>
      <c r="I81" s="32" t="s">
        <v>43</v>
      </c>
      <c r="J81" s="37" t="str">
        <f>E24</f>
        <v>Pavel Pospíšil, Dis.</v>
      </c>
      <c r="K81" s="41"/>
      <c r="L81" s="147"/>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7"/>
      <c r="S82" s="39"/>
      <c r="T82" s="39"/>
      <c r="U82" s="39"/>
      <c r="V82" s="39"/>
      <c r="W82" s="39"/>
      <c r="X82" s="39"/>
      <c r="Y82" s="39"/>
      <c r="Z82" s="39"/>
      <c r="AA82" s="39"/>
      <c r="AB82" s="39"/>
      <c r="AC82" s="39"/>
      <c r="AD82" s="39"/>
      <c r="AE82" s="39"/>
    </row>
    <row r="83" s="11" customFormat="1" ht="29.28" customHeight="1">
      <c r="A83" s="188"/>
      <c r="B83" s="189"/>
      <c r="C83" s="190" t="s">
        <v>178</v>
      </c>
      <c r="D83" s="191" t="s">
        <v>67</v>
      </c>
      <c r="E83" s="191" t="s">
        <v>63</v>
      </c>
      <c r="F83" s="191" t="s">
        <v>64</v>
      </c>
      <c r="G83" s="191" t="s">
        <v>179</v>
      </c>
      <c r="H83" s="191" t="s">
        <v>180</v>
      </c>
      <c r="I83" s="191" t="s">
        <v>181</v>
      </c>
      <c r="J83" s="191" t="s">
        <v>159</v>
      </c>
      <c r="K83" s="192" t="s">
        <v>182</v>
      </c>
      <c r="L83" s="193"/>
      <c r="M83" s="93" t="s">
        <v>44</v>
      </c>
      <c r="N83" s="94" t="s">
        <v>52</v>
      </c>
      <c r="O83" s="94" t="s">
        <v>183</v>
      </c>
      <c r="P83" s="94" t="s">
        <v>184</v>
      </c>
      <c r="Q83" s="94" t="s">
        <v>185</v>
      </c>
      <c r="R83" s="94" t="s">
        <v>186</v>
      </c>
      <c r="S83" s="94" t="s">
        <v>187</v>
      </c>
      <c r="T83" s="95" t="s">
        <v>188</v>
      </c>
      <c r="U83" s="188"/>
      <c r="V83" s="188"/>
      <c r="W83" s="188"/>
      <c r="X83" s="188"/>
      <c r="Y83" s="188"/>
      <c r="Z83" s="188"/>
      <c r="AA83" s="188"/>
      <c r="AB83" s="188"/>
      <c r="AC83" s="188"/>
      <c r="AD83" s="188"/>
      <c r="AE83" s="188"/>
    </row>
    <row r="84" s="2" customFormat="1" ht="22.8" customHeight="1">
      <c r="A84" s="39"/>
      <c r="B84" s="40"/>
      <c r="C84" s="100" t="s">
        <v>189</v>
      </c>
      <c r="D84" s="41"/>
      <c r="E84" s="41"/>
      <c r="F84" s="41"/>
      <c r="G84" s="41"/>
      <c r="H84" s="41"/>
      <c r="I84" s="41"/>
      <c r="J84" s="194">
        <f>BK84</f>
        <v>0</v>
      </c>
      <c r="K84" s="41"/>
      <c r="L84" s="45"/>
      <c r="M84" s="96"/>
      <c r="N84" s="195"/>
      <c r="O84" s="97"/>
      <c r="P84" s="196">
        <f>P85+P90+P94</f>
        <v>0</v>
      </c>
      <c r="Q84" s="97"/>
      <c r="R84" s="196">
        <f>R85+R90+R94</f>
        <v>4.0140000000000002</v>
      </c>
      <c r="S84" s="97"/>
      <c r="T84" s="197">
        <f>T85+T90+T94</f>
        <v>0</v>
      </c>
      <c r="U84" s="39"/>
      <c r="V84" s="39"/>
      <c r="W84" s="39"/>
      <c r="X84" s="39"/>
      <c r="Y84" s="39"/>
      <c r="Z84" s="39"/>
      <c r="AA84" s="39"/>
      <c r="AB84" s="39"/>
      <c r="AC84" s="39"/>
      <c r="AD84" s="39"/>
      <c r="AE84" s="39"/>
      <c r="AT84" s="17" t="s">
        <v>81</v>
      </c>
      <c r="AU84" s="17" t="s">
        <v>160</v>
      </c>
      <c r="BK84" s="198">
        <f>BK85+BK90+BK94</f>
        <v>0</v>
      </c>
    </row>
    <row r="85" s="12" customFormat="1" ht="25.92" customHeight="1">
      <c r="A85" s="12"/>
      <c r="B85" s="199"/>
      <c r="C85" s="200"/>
      <c r="D85" s="201" t="s">
        <v>81</v>
      </c>
      <c r="E85" s="202" t="s">
        <v>1943</v>
      </c>
      <c r="F85" s="202" t="s">
        <v>1944</v>
      </c>
      <c r="G85" s="200"/>
      <c r="H85" s="200"/>
      <c r="I85" s="203"/>
      <c r="J85" s="204">
        <f>BK85</f>
        <v>0</v>
      </c>
      <c r="K85" s="200"/>
      <c r="L85" s="205"/>
      <c r="M85" s="206"/>
      <c r="N85" s="207"/>
      <c r="O85" s="207"/>
      <c r="P85" s="208">
        <f>P86</f>
        <v>0</v>
      </c>
      <c r="Q85" s="207"/>
      <c r="R85" s="208">
        <f>R86</f>
        <v>0.00040000000000000002</v>
      </c>
      <c r="S85" s="207"/>
      <c r="T85" s="209">
        <f>T86</f>
        <v>0</v>
      </c>
      <c r="U85" s="12"/>
      <c r="V85" s="12"/>
      <c r="W85" s="12"/>
      <c r="X85" s="12"/>
      <c r="Y85" s="12"/>
      <c r="Z85" s="12"/>
      <c r="AA85" s="12"/>
      <c r="AB85" s="12"/>
      <c r="AC85" s="12"/>
      <c r="AD85" s="12"/>
      <c r="AE85" s="12"/>
      <c r="AR85" s="210" t="s">
        <v>91</v>
      </c>
      <c r="AT85" s="211" t="s">
        <v>81</v>
      </c>
      <c r="AU85" s="211" t="s">
        <v>82</v>
      </c>
      <c r="AY85" s="210" t="s">
        <v>192</v>
      </c>
      <c r="BK85" s="212">
        <f>BK86</f>
        <v>0</v>
      </c>
    </row>
    <row r="86" s="12" customFormat="1" ht="22.8" customHeight="1">
      <c r="A86" s="12"/>
      <c r="B86" s="199"/>
      <c r="C86" s="200"/>
      <c r="D86" s="201" t="s">
        <v>81</v>
      </c>
      <c r="E86" s="213" t="s">
        <v>1945</v>
      </c>
      <c r="F86" s="213" t="s">
        <v>1946</v>
      </c>
      <c r="G86" s="200"/>
      <c r="H86" s="200"/>
      <c r="I86" s="203"/>
      <c r="J86" s="214">
        <f>BK86</f>
        <v>0</v>
      </c>
      <c r="K86" s="200"/>
      <c r="L86" s="205"/>
      <c r="M86" s="206"/>
      <c r="N86" s="207"/>
      <c r="O86" s="207"/>
      <c r="P86" s="208">
        <f>SUM(P87:P89)</f>
        <v>0</v>
      </c>
      <c r="Q86" s="207"/>
      <c r="R86" s="208">
        <f>SUM(R87:R89)</f>
        <v>0.00040000000000000002</v>
      </c>
      <c r="S86" s="207"/>
      <c r="T86" s="209">
        <f>SUM(T87:T89)</f>
        <v>0</v>
      </c>
      <c r="U86" s="12"/>
      <c r="V86" s="12"/>
      <c r="W86" s="12"/>
      <c r="X86" s="12"/>
      <c r="Y86" s="12"/>
      <c r="Z86" s="12"/>
      <c r="AA86" s="12"/>
      <c r="AB86" s="12"/>
      <c r="AC86" s="12"/>
      <c r="AD86" s="12"/>
      <c r="AE86" s="12"/>
      <c r="AR86" s="210" t="s">
        <v>91</v>
      </c>
      <c r="AT86" s="211" t="s">
        <v>81</v>
      </c>
      <c r="AU86" s="211" t="s">
        <v>89</v>
      </c>
      <c r="AY86" s="210" t="s">
        <v>192</v>
      </c>
      <c r="BK86" s="212">
        <f>SUM(BK87:BK89)</f>
        <v>0</v>
      </c>
    </row>
    <row r="87" s="2" customFormat="1" ht="21.75" customHeight="1">
      <c r="A87" s="39"/>
      <c r="B87" s="40"/>
      <c r="C87" s="215" t="s">
        <v>89</v>
      </c>
      <c r="D87" s="215" t="s">
        <v>195</v>
      </c>
      <c r="E87" s="216" t="s">
        <v>1947</v>
      </c>
      <c r="F87" s="217" t="s">
        <v>1948</v>
      </c>
      <c r="G87" s="218" t="s">
        <v>220</v>
      </c>
      <c r="H87" s="219">
        <v>10</v>
      </c>
      <c r="I87" s="220"/>
      <c r="J87" s="221">
        <f>ROUND(I87*H87,2)</f>
        <v>0</v>
      </c>
      <c r="K87" s="217" t="s">
        <v>1949</v>
      </c>
      <c r="L87" s="45"/>
      <c r="M87" s="222" t="s">
        <v>44</v>
      </c>
      <c r="N87" s="223" t="s">
        <v>53</v>
      </c>
      <c r="O87" s="85"/>
      <c r="P87" s="224">
        <f>O87*H87</f>
        <v>0</v>
      </c>
      <c r="Q87" s="224">
        <v>0</v>
      </c>
      <c r="R87" s="224">
        <f>Q87*H87</f>
        <v>0</v>
      </c>
      <c r="S87" s="224">
        <v>0</v>
      </c>
      <c r="T87" s="225">
        <f>S87*H87</f>
        <v>0</v>
      </c>
      <c r="U87" s="39"/>
      <c r="V87" s="39"/>
      <c r="W87" s="39"/>
      <c r="X87" s="39"/>
      <c r="Y87" s="39"/>
      <c r="Z87" s="39"/>
      <c r="AA87" s="39"/>
      <c r="AB87" s="39"/>
      <c r="AC87" s="39"/>
      <c r="AD87" s="39"/>
      <c r="AE87" s="39"/>
      <c r="AR87" s="226" t="s">
        <v>200</v>
      </c>
      <c r="AT87" s="226" t="s">
        <v>195</v>
      </c>
      <c r="AU87" s="226" t="s">
        <v>91</v>
      </c>
      <c r="AY87" s="17" t="s">
        <v>192</v>
      </c>
      <c r="BE87" s="227">
        <f>IF(N87="základní",J87,0)</f>
        <v>0</v>
      </c>
      <c r="BF87" s="227">
        <f>IF(N87="snížená",J87,0)</f>
        <v>0</v>
      </c>
      <c r="BG87" s="227">
        <f>IF(N87="zákl. přenesená",J87,0)</f>
        <v>0</v>
      </c>
      <c r="BH87" s="227">
        <f>IF(N87="sníž. přenesená",J87,0)</f>
        <v>0</v>
      </c>
      <c r="BI87" s="227">
        <f>IF(N87="nulová",J87,0)</f>
        <v>0</v>
      </c>
      <c r="BJ87" s="17" t="s">
        <v>89</v>
      </c>
      <c r="BK87" s="227">
        <f>ROUND(I87*H87,2)</f>
        <v>0</v>
      </c>
      <c r="BL87" s="17" t="s">
        <v>200</v>
      </c>
      <c r="BM87" s="226" t="s">
        <v>1950</v>
      </c>
    </row>
    <row r="88" s="2" customFormat="1">
      <c r="A88" s="39"/>
      <c r="B88" s="40"/>
      <c r="C88" s="41"/>
      <c r="D88" s="248" t="s">
        <v>1088</v>
      </c>
      <c r="E88" s="41"/>
      <c r="F88" s="249" t="s">
        <v>1951</v>
      </c>
      <c r="G88" s="41"/>
      <c r="H88" s="41"/>
      <c r="I88" s="240"/>
      <c r="J88" s="41"/>
      <c r="K88" s="41"/>
      <c r="L88" s="45"/>
      <c r="M88" s="241"/>
      <c r="N88" s="242"/>
      <c r="O88" s="85"/>
      <c r="P88" s="85"/>
      <c r="Q88" s="85"/>
      <c r="R88" s="85"/>
      <c r="S88" s="85"/>
      <c r="T88" s="86"/>
      <c r="U88" s="39"/>
      <c r="V88" s="39"/>
      <c r="W88" s="39"/>
      <c r="X88" s="39"/>
      <c r="Y88" s="39"/>
      <c r="Z88" s="39"/>
      <c r="AA88" s="39"/>
      <c r="AB88" s="39"/>
      <c r="AC88" s="39"/>
      <c r="AD88" s="39"/>
      <c r="AE88" s="39"/>
      <c r="AT88" s="17" t="s">
        <v>1088</v>
      </c>
      <c r="AU88" s="17" t="s">
        <v>91</v>
      </c>
    </row>
    <row r="89" s="2" customFormat="1" ht="16.5" customHeight="1">
      <c r="A89" s="39"/>
      <c r="B89" s="40"/>
      <c r="C89" s="228" t="s">
        <v>91</v>
      </c>
      <c r="D89" s="228" t="s">
        <v>266</v>
      </c>
      <c r="E89" s="229" t="s">
        <v>1952</v>
      </c>
      <c r="F89" s="230" t="s">
        <v>1953</v>
      </c>
      <c r="G89" s="231" t="s">
        <v>220</v>
      </c>
      <c r="H89" s="232">
        <v>10</v>
      </c>
      <c r="I89" s="233"/>
      <c r="J89" s="234">
        <f>ROUND(I89*H89,2)</f>
        <v>0</v>
      </c>
      <c r="K89" s="230" t="s">
        <v>1086</v>
      </c>
      <c r="L89" s="235"/>
      <c r="M89" s="236" t="s">
        <v>44</v>
      </c>
      <c r="N89" s="237" t="s">
        <v>53</v>
      </c>
      <c r="O89" s="85"/>
      <c r="P89" s="224">
        <f>O89*H89</f>
        <v>0</v>
      </c>
      <c r="Q89" s="224">
        <v>4.0000000000000003E-05</v>
      </c>
      <c r="R89" s="224">
        <f>Q89*H89</f>
        <v>0.00040000000000000002</v>
      </c>
      <c r="S89" s="224">
        <v>0</v>
      </c>
      <c r="T89" s="225">
        <f>S89*H89</f>
        <v>0</v>
      </c>
      <c r="U89" s="39"/>
      <c r="V89" s="39"/>
      <c r="W89" s="39"/>
      <c r="X89" s="39"/>
      <c r="Y89" s="39"/>
      <c r="Z89" s="39"/>
      <c r="AA89" s="39"/>
      <c r="AB89" s="39"/>
      <c r="AC89" s="39"/>
      <c r="AD89" s="39"/>
      <c r="AE89" s="39"/>
      <c r="AR89" s="226" t="s">
        <v>269</v>
      </c>
      <c r="AT89" s="226" t="s">
        <v>266</v>
      </c>
      <c r="AU89" s="226" t="s">
        <v>91</v>
      </c>
      <c r="AY89" s="17" t="s">
        <v>192</v>
      </c>
      <c r="BE89" s="227">
        <f>IF(N89="základní",J89,0)</f>
        <v>0</v>
      </c>
      <c r="BF89" s="227">
        <f>IF(N89="snížená",J89,0)</f>
        <v>0</v>
      </c>
      <c r="BG89" s="227">
        <f>IF(N89="zákl. přenesená",J89,0)</f>
        <v>0</v>
      </c>
      <c r="BH89" s="227">
        <f>IF(N89="sníž. přenesená",J89,0)</f>
        <v>0</v>
      </c>
      <c r="BI89" s="227">
        <f>IF(N89="nulová",J89,0)</f>
        <v>0</v>
      </c>
      <c r="BJ89" s="17" t="s">
        <v>89</v>
      </c>
      <c r="BK89" s="227">
        <f>ROUND(I89*H89,2)</f>
        <v>0</v>
      </c>
      <c r="BL89" s="17" t="s">
        <v>270</v>
      </c>
      <c r="BM89" s="226" t="s">
        <v>1954</v>
      </c>
    </row>
    <row r="90" s="12" customFormat="1" ht="25.92" customHeight="1">
      <c r="A90" s="12"/>
      <c r="B90" s="199"/>
      <c r="C90" s="200"/>
      <c r="D90" s="201" t="s">
        <v>81</v>
      </c>
      <c r="E90" s="202" t="s">
        <v>266</v>
      </c>
      <c r="F90" s="202" t="s">
        <v>1090</v>
      </c>
      <c r="G90" s="200"/>
      <c r="H90" s="200"/>
      <c r="I90" s="203"/>
      <c r="J90" s="204">
        <f>BK90</f>
        <v>0</v>
      </c>
      <c r="K90" s="200"/>
      <c r="L90" s="205"/>
      <c r="M90" s="206"/>
      <c r="N90" s="207"/>
      <c r="O90" s="207"/>
      <c r="P90" s="208">
        <f>P91</f>
        <v>0</v>
      </c>
      <c r="Q90" s="207"/>
      <c r="R90" s="208">
        <f>R91</f>
        <v>0</v>
      </c>
      <c r="S90" s="207"/>
      <c r="T90" s="209">
        <f>T91</f>
        <v>0</v>
      </c>
      <c r="U90" s="12"/>
      <c r="V90" s="12"/>
      <c r="W90" s="12"/>
      <c r="X90" s="12"/>
      <c r="Y90" s="12"/>
      <c r="Z90" s="12"/>
      <c r="AA90" s="12"/>
      <c r="AB90" s="12"/>
      <c r="AC90" s="12"/>
      <c r="AD90" s="12"/>
      <c r="AE90" s="12"/>
      <c r="AR90" s="210" t="s">
        <v>99</v>
      </c>
      <c r="AT90" s="211" t="s">
        <v>81</v>
      </c>
      <c r="AU90" s="211" t="s">
        <v>82</v>
      </c>
      <c r="AY90" s="210" t="s">
        <v>192</v>
      </c>
      <c r="BK90" s="212">
        <f>BK91</f>
        <v>0</v>
      </c>
    </row>
    <row r="91" s="12" customFormat="1" ht="22.8" customHeight="1">
      <c r="A91" s="12"/>
      <c r="B91" s="199"/>
      <c r="C91" s="200"/>
      <c r="D91" s="201" t="s">
        <v>81</v>
      </c>
      <c r="E91" s="213" t="s">
        <v>1955</v>
      </c>
      <c r="F91" s="213" t="s">
        <v>1956</v>
      </c>
      <c r="G91" s="200"/>
      <c r="H91" s="200"/>
      <c r="I91" s="203"/>
      <c r="J91" s="214">
        <f>BK91</f>
        <v>0</v>
      </c>
      <c r="K91" s="200"/>
      <c r="L91" s="205"/>
      <c r="M91" s="206"/>
      <c r="N91" s="207"/>
      <c r="O91" s="207"/>
      <c r="P91" s="208">
        <f>SUM(P92:P93)</f>
        <v>0</v>
      </c>
      <c r="Q91" s="207"/>
      <c r="R91" s="208">
        <f>SUM(R92:R93)</f>
        <v>0</v>
      </c>
      <c r="S91" s="207"/>
      <c r="T91" s="209">
        <f>SUM(T92:T93)</f>
        <v>0</v>
      </c>
      <c r="U91" s="12"/>
      <c r="V91" s="12"/>
      <c r="W91" s="12"/>
      <c r="X91" s="12"/>
      <c r="Y91" s="12"/>
      <c r="Z91" s="12"/>
      <c r="AA91" s="12"/>
      <c r="AB91" s="12"/>
      <c r="AC91" s="12"/>
      <c r="AD91" s="12"/>
      <c r="AE91" s="12"/>
      <c r="AR91" s="210" t="s">
        <v>99</v>
      </c>
      <c r="AT91" s="211" t="s">
        <v>81</v>
      </c>
      <c r="AU91" s="211" t="s">
        <v>89</v>
      </c>
      <c r="AY91" s="210" t="s">
        <v>192</v>
      </c>
      <c r="BK91" s="212">
        <f>SUM(BK92:BK93)</f>
        <v>0</v>
      </c>
    </row>
    <row r="92" s="2" customFormat="1" ht="16.5" customHeight="1">
      <c r="A92" s="39"/>
      <c r="B92" s="40"/>
      <c r="C92" s="215" t="s">
        <v>99</v>
      </c>
      <c r="D92" s="215" t="s">
        <v>195</v>
      </c>
      <c r="E92" s="216" t="s">
        <v>1957</v>
      </c>
      <c r="F92" s="217" t="s">
        <v>1958</v>
      </c>
      <c r="G92" s="218" t="s">
        <v>220</v>
      </c>
      <c r="H92" s="219">
        <v>2</v>
      </c>
      <c r="I92" s="220"/>
      <c r="J92" s="221">
        <f>ROUND(I92*H92,2)</f>
        <v>0</v>
      </c>
      <c r="K92" s="217" t="s">
        <v>1086</v>
      </c>
      <c r="L92" s="45"/>
      <c r="M92" s="222" t="s">
        <v>44</v>
      </c>
      <c r="N92" s="223" t="s">
        <v>53</v>
      </c>
      <c r="O92" s="85"/>
      <c r="P92" s="224">
        <f>O92*H92</f>
        <v>0</v>
      </c>
      <c r="Q92" s="224">
        <v>0</v>
      </c>
      <c r="R92" s="224">
        <f>Q92*H92</f>
        <v>0</v>
      </c>
      <c r="S92" s="224">
        <v>0</v>
      </c>
      <c r="T92" s="225">
        <f>S92*H92</f>
        <v>0</v>
      </c>
      <c r="U92" s="39"/>
      <c r="V92" s="39"/>
      <c r="W92" s="39"/>
      <c r="X92" s="39"/>
      <c r="Y92" s="39"/>
      <c r="Z92" s="39"/>
      <c r="AA92" s="39"/>
      <c r="AB92" s="39"/>
      <c r="AC92" s="39"/>
      <c r="AD92" s="39"/>
      <c r="AE92" s="39"/>
      <c r="AR92" s="226" t="s">
        <v>200</v>
      </c>
      <c r="AT92" s="226" t="s">
        <v>195</v>
      </c>
      <c r="AU92" s="226" t="s">
        <v>91</v>
      </c>
      <c r="AY92" s="17" t="s">
        <v>192</v>
      </c>
      <c r="BE92" s="227">
        <f>IF(N92="základní",J92,0)</f>
        <v>0</v>
      </c>
      <c r="BF92" s="227">
        <f>IF(N92="snížená",J92,0)</f>
        <v>0</v>
      </c>
      <c r="BG92" s="227">
        <f>IF(N92="zákl. přenesená",J92,0)</f>
        <v>0</v>
      </c>
      <c r="BH92" s="227">
        <f>IF(N92="sníž. přenesená",J92,0)</f>
        <v>0</v>
      </c>
      <c r="BI92" s="227">
        <f>IF(N92="nulová",J92,0)</f>
        <v>0</v>
      </c>
      <c r="BJ92" s="17" t="s">
        <v>89</v>
      </c>
      <c r="BK92" s="227">
        <f>ROUND(I92*H92,2)</f>
        <v>0</v>
      </c>
      <c r="BL92" s="17" t="s">
        <v>200</v>
      </c>
      <c r="BM92" s="226" t="s">
        <v>1959</v>
      </c>
    </row>
    <row r="93" s="2" customFormat="1">
      <c r="A93" s="39"/>
      <c r="B93" s="40"/>
      <c r="C93" s="41"/>
      <c r="D93" s="248" t="s">
        <v>1088</v>
      </c>
      <c r="E93" s="41"/>
      <c r="F93" s="249" t="s">
        <v>1960</v>
      </c>
      <c r="G93" s="41"/>
      <c r="H93" s="41"/>
      <c r="I93" s="240"/>
      <c r="J93" s="41"/>
      <c r="K93" s="41"/>
      <c r="L93" s="45"/>
      <c r="M93" s="241"/>
      <c r="N93" s="242"/>
      <c r="O93" s="85"/>
      <c r="P93" s="85"/>
      <c r="Q93" s="85"/>
      <c r="R93" s="85"/>
      <c r="S93" s="85"/>
      <c r="T93" s="86"/>
      <c r="U93" s="39"/>
      <c r="V93" s="39"/>
      <c r="W93" s="39"/>
      <c r="X93" s="39"/>
      <c r="Y93" s="39"/>
      <c r="Z93" s="39"/>
      <c r="AA93" s="39"/>
      <c r="AB93" s="39"/>
      <c r="AC93" s="39"/>
      <c r="AD93" s="39"/>
      <c r="AE93" s="39"/>
      <c r="AT93" s="17" t="s">
        <v>1088</v>
      </c>
      <c r="AU93" s="17" t="s">
        <v>91</v>
      </c>
    </row>
    <row r="94" s="12" customFormat="1" ht="25.92" customHeight="1">
      <c r="A94" s="12"/>
      <c r="B94" s="199"/>
      <c r="C94" s="200"/>
      <c r="D94" s="201" t="s">
        <v>81</v>
      </c>
      <c r="E94" s="202" t="s">
        <v>1062</v>
      </c>
      <c r="F94" s="202" t="s">
        <v>1063</v>
      </c>
      <c r="G94" s="200"/>
      <c r="H94" s="200"/>
      <c r="I94" s="203"/>
      <c r="J94" s="204">
        <f>BK94</f>
        <v>0</v>
      </c>
      <c r="K94" s="200"/>
      <c r="L94" s="205"/>
      <c r="M94" s="206"/>
      <c r="N94" s="207"/>
      <c r="O94" s="207"/>
      <c r="P94" s="208">
        <f>SUM(P95:P105)</f>
        <v>0</v>
      </c>
      <c r="Q94" s="207"/>
      <c r="R94" s="208">
        <f>SUM(R95:R105)</f>
        <v>4.0136000000000003</v>
      </c>
      <c r="S94" s="207"/>
      <c r="T94" s="209">
        <f>SUM(T95:T105)</f>
        <v>0</v>
      </c>
      <c r="U94" s="12"/>
      <c r="V94" s="12"/>
      <c r="W94" s="12"/>
      <c r="X94" s="12"/>
      <c r="Y94" s="12"/>
      <c r="Z94" s="12"/>
      <c r="AA94" s="12"/>
      <c r="AB94" s="12"/>
      <c r="AC94" s="12"/>
      <c r="AD94" s="12"/>
      <c r="AE94" s="12"/>
      <c r="AR94" s="210" t="s">
        <v>200</v>
      </c>
      <c r="AT94" s="211" t="s">
        <v>81</v>
      </c>
      <c r="AU94" s="211" t="s">
        <v>82</v>
      </c>
      <c r="AY94" s="210" t="s">
        <v>192</v>
      </c>
      <c r="BK94" s="212">
        <f>SUM(BK95:BK105)</f>
        <v>0</v>
      </c>
    </row>
    <row r="95" s="2" customFormat="1" ht="16.5" customHeight="1">
      <c r="A95" s="39"/>
      <c r="B95" s="40"/>
      <c r="C95" s="215" t="s">
        <v>200</v>
      </c>
      <c r="D95" s="215" t="s">
        <v>195</v>
      </c>
      <c r="E95" s="216" t="s">
        <v>1961</v>
      </c>
      <c r="F95" s="217" t="s">
        <v>1962</v>
      </c>
      <c r="G95" s="218" t="s">
        <v>198</v>
      </c>
      <c r="H95" s="219">
        <v>1080</v>
      </c>
      <c r="I95" s="220"/>
      <c r="J95" s="221">
        <f>ROUND(I95*H95,2)</f>
        <v>0</v>
      </c>
      <c r="K95" s="217" t="s">
        <v>1086</v>
      </c>
      <c r="L95" s="45"/>
      <c r="M95" s="222" t="s">
        <v>44</v>
      </c>
      <c r="N95" s="223" t="s">
        <v>53</v>
      </c>
      <c r="O95" s="85"/>
      <c r="P95" s="224">
        <f>O95*H95</f>
        <v>0</v>
      </c>
      <c r="Q95" s="224">
        <v>0</v>
      </c>
      <c r="R95" s="224">
        <f>Q95*H95</f>
        <v>0</v>
      </c>
      <c r="S95" s="224">
        <v>0</v>
      </c>
      <c r="T95" s="225">
        <f>S95*H95</f>
        <v>0</v>
      </c>
      <c r="U95" s="39"/>
      <c r="V95" s="39"/>
      <c r="W95" s="39"/>
      <c r="X95" s="39"/>
      <c r="Y95" s="39"/>
      <c r="Z95" s="39"/>
      <c r="AA95" s="39"/>
      <c r="AB95" s="39"/>
      <c r="AC95" s="39"/>
      <c r="AD95" s="39"/>
      <c r="AE95" s="39"/>
      <c r="AR95" s="226" t="s">
        <v>211</v>
      </c>
      <c r="AT95" s="226" t="s">
        <v>195</v>
      </c>
      <c r="AU95" s="226" t="s">
        <v>89</v>
      </c>
      <c r="AY95" s="17" t="s">
        <v>192</v>
      </c>
      <c r="BE95" s="227">
        <f>IF(N95="základní",J95,0)</f>
        <v>0</v>
      </c>
      <c r="BF95" s="227">
        <f>IF(N95="snížená",J95,0)</f>
        <v>0</v>
      </c>
      <c r="BG95" s="227">
        <f>IF(N95="zákl. přenesená",J95,0)</f>
        <v>0</v>
      </c>
      <c r="BH95" s="227">
        <f>IF(N95="sníž. přenesená",J95,0)</f>
        <v>0</v>
      </c>
      <c r="BI95" s="227">
        <f>IF(N95="nulová",J95,0)</f>
        <v>0</v>
      </c>
      <c r="BJ95" s="17" t="s">
        <v>89</v>
      </c>
      <c r="BK95" s="227">
        <f>ROUND(I95*H95,2)</f>
        <v>0</v>
      </c>
      <c r="BL95" s="17" t="s">
        <v>211</v>
      </c>
      <c r="BM95" s="226" t="s">
        <v>1963</v>
      </c>
    </row>
    <row r="96" s="2" customFormat="1">
      <c r="A96" s="39"/>
      <c r="B96" s="40"/>
      <c r="C96" s="41"/>
      <c r="D96" s="248" t="s">
        <v>1088</v>
      </c>
      <c r="E96" s="41"/>
      <c r="F96" s="249" t="s">
        <v>1964</v>
      </c>
      <c r="G96" s="41"/>
      <c r="H96" s="41"/>
      <c r="I96" s="240"/>
      <c r="J96" s="41"/>
      <c r="K96" s="41"/>
      <c r="L96" s="45"/>
      <c r="M96" s="241"/>
      <c r="N96" s="242"/>
      <c r="O96" s="85"/>
      <c r="P96" s="85"/>
      <c r="Q96" s="85"/>
      <c r="R96" s="85"/>
      <c r="S96" s="85"/>
      <c r="T96" s="86"/>
      <c r="U96" s="39"/>
      <c r="V96" s="39"/>
      <c r="W96" s="39"/>
      <c r="X96" s="39"/>
      <c r="Y96" s="39"/>
      <c r="Z96" s="39"/>
      <c r="AA96" s="39"/>
      <c r="AB96" s="39"/>
      <c r="AC96" s="39"/>
      <c r="AD96" s="39"/>
      <c r="AE96" s="39"/>
      <c r="AT96" s="17" t="s">
        <v>1088</v>
      </c>
      <c r="AU96" s="17" t="s">
        <v>89</v>
      </c>
    </row>
    <row r="97" s="2" customFormat="1" ht="16.5" customHeight="1">
      <c r="A97" s="39"/>
      <c r="B97" s="40"/>
      <c r="C97" s="215" t="s">
        <v>213</v>
      </c>
      <c r="D97" s="215" t="s">
        <v>195</v>
      </c>
      <c r="E97" s="216" t="s">
        <v>1965</v>
      </c>
      <c r="F97" s="217" t="s">
        <v>1966</v>
      </c>
      <c r="G97" s="218" t="s">
        <v>220</v>
      </c>
      <c r="H97" s="219">
        <v>2</v>
      </c>
      <c r="I97" s="220"/>
      <c r="J97" s="221">
        <f>ROUND(I97*H97,2)</f>
        <v>0</v>
      </c>
      <c r="K97" s="217" t="s">
        <v>1086</v>
      </c>
      <c r="L97" s="45"/>
      <c r="M97" s="222" t="s">
        <v>44</v>
      </c>
      <c r="N97" s="223" t="s">
        <v>53</v>
      </c>
      <c r="O97" s="85"/>
      <c r="P97" s="224">
        <f>O97*H97</f>
        <v>0</v>
      </c>
      <c r="Q97" s="224">
        <v>0</v>
      </c>
      <c r="R97" s="224">
        <f>Q97*H97</f>
        <v>0</v>
      </c>
      <c r="S97" s="224">
        <v>0</v>
      </c>
      <c r="T97" s="225">
        <f>S97*H97</f>
        <v>0</v>
      </c>
      <c r="U97" s="39"/>
      <c r="V97" s="39"/>
      <c r="W97" s="39"/>
      <c r="X97" s="39"/>
      <c r="Y97" s="39"/>
      <c r="Z97" s="39"/>
      <c r="AA97" s="39"/>
      <c r="AB97" s="39"/>
      <c r="AC97" s="39"/>
      <c r="AD97" s="39"/>
      <c r="AE97" s="39"/>
      <c r="AR97" s="226" t="s">
        <v>200</v>
      </c>
      <c r="AT97" s="226" t="s">
        <v>195</v>
      </c>
      <c r="AU97" s="226" t="s">
        <v>89</v>
      </c>
      <c r="AY97" s="17" t="s">
        <v>192</v>
      </c>
      <c r="BE97" s="227">
        <f>IF(N97="základní",J97,0)</f>
        <v>0</v>
      </c>
      <c r="BF97" s="227">
        <f>IF(N97="snížená",J97,0)</f>
        <v>0</v>
      </c>
      <c r="BG97" s="227">
        <f>IF(N97="zákl. přenesená",J97,0)</f>
        <v>0</v>
      </c>
      <c r="BH97" s="227">
        <f>IF(N97="sníž. přenesená",J97,0)</f>
        <v>0</v>
      </c>
      <c r="BI97" s="227">
        <f>IF(N97="nulová",J97,0)</f>
        <v>0</v>
      </c>
      <c r="BJ97" s="17" t="s">
        <v>89</v>
      </c>
      <c r="BK97" s="227">
        <f>ROUND(I97*H97,2)</f>
        <v>0</v>
      </c>
      <c r="BL97" s="17" t="s">
        <v>200</v>
      </c>
      <c r="BM97" s="226" t="s">
        <v>1967</v>
      </c>
    </row>
    <row r="98" s="2" customFormat="1">
      <c r="A98" s="39"/>
      <c r="B98" s="40"/>
      <c r="C98" s="41"/>
      <c r="D98" s="248" t="s">
        <v>1088</v>
      </c>
      <c r="E98" s="41"/>
      <c r="F98" s="249" t="s">
        <v>1968</v>
      </c>
      <c r="G98" s="41"/>
      <c r="H98" s="41"/>
      <c r="I98" s="240"/>
      <c r="J98" s="41"/>
      <c r="K98" s="41"/>
      <c r="L98" s="45"/>
      <c r="M98" s="241"/>
      <c r="N98" s="242"/>
      <c r="O98" s="85"/>
      <c r="P98" s="85"/>
      <c r="Q98" s="85"/>
      <c r="R98" s="85"/>
      <c r="S98" s="85"/>
      <c r="T98" s="86"/>
      <c r="U98" s="39"/>
      <c r="V98" s="39"/>
      <c r="W98" s="39"/>
      <c r="X98" s="39"/>
      <c r="Y98" s="39"/>
      <c r="Z98" s="39"/>
      <c r="AA98" s="39"/>
      <c r="AB98" s="39"/>
      <c r="AC98" s="39"/>
      <c r="AD98" s="39"/>
      <c r="AE98" s="39"/>
      <c r="AT98" s="17" t="s">
        <v>1088</v>
      </c>
      <c r="AU98" s="17" t="s">
        <v>89</v>
      </c>
    </row>
    <row r="99" s="2" customFormat="1" ht="16.5" customHeight="1">
      <c r="A99" s="39"/>
      <c r="B99" s="40"/>
      <c r="C99" s="215" t="s">
        <v>217</v>
      </c>
      <c r="D99" s="215" t="s">
        <v>195</v>
      </c>
      <c r="E99" s="216" t="s">
        <v>1969</v>
      </c>
      <c r="F99" s="217" t="s">
        <v>1970</v>
      </c>
      <c r="G99" s="218" t="s">
        <v>1971</v>
      </c>
      <c r="H99" s="219">
        <v>2</v>
      </c>
      <c r="I99" s="220"/>
      <c r="J99" s="221">
        <f>ROUND(I99*H99,2)</f>
        <v>0</v>
      </c>
      <c r="K99" s="217" t="s">
        <v>1086</v>
      </c>
      <c r="L99" s="45"/>
      <c r="M99" s="222" t="s">
        <v>44</v>
      </c>
      <c r="N99" s="223" t="s">
        <v>53</v>
      </c>
      <c r="O99" s="85"/>
      <c r="P99" s="224">
        <f>O99*H99</f>
        <v>0</v>
      </c>
      <c r="Q99" s="224">
        <v>0.0088000000000000005</v>
      </c>
      <c r="R99" s="224">
        <f>Q99*H99</f>
        <v>0.017600000000000001</v>
      </c>
      <c r="S99" s="224">
        <v>0</v>
      </c>
      <c r="T99" s="225">
        <f>S99*H99</f>
        <v>0</v>
      </c>
      <c r="U99" s="39"/>
      <c r="V99" s="39"/>
      <c r="W99" s="39"/>
      <c r="X99" s="39"/>
      <c r="Y99" s="39"/>
      <c r="Z99" s="39"/>
      <c r="AA99" s="39"/>
      <c r="AB99" s="39"/>
      <c r="AC99" s="39"/>
      <c r="AD99" s="39"/>
      <c r="AE99" s="39"/>
      <c r="AR99" s="226" t="s">
        <v>221</v>
      </c>
      <c r="AT99" s="226" t="s">
        <v>195</v>
      </c>
      <c r="AU99" s="226" t="s">
        <v>89</v>
      </c>
      <c r="AY99" s="17" t="s">
        <v>192</v>
      </c>
      <c r="BE99" s="227">
        <f>IF(N99="základní",J99,0)</f>
        <v>0</v>
      </c>
      <c r="BF99" s="227">
        <f>IF(N99="snížená",J99,0)</f>
        <v>0</v>
      </c>
      <c r="BG99" s="227">
        <f>IF(N99="zákl. přenesená",J99,0)</f>
        <v>0</v>
      </c>
      <c r="BH99" s="227">
        <f>IF(N99="sníž. přenesená",J99,0)</f>
        <v>0</v>
      </c>
      <c r="BI99" s="227">
        <f>IF(N99="nulová",J99,0)</f>
        <v>0</v>
      </c>
      <c r="BJ99" s="17" t="s">
        <v>89</v>
      </c>
      <c r="BK99" s="227">
        <f>ROUND(I99*H99,2)</f>
        <v>0</v>
      </c>
      <c r="BL99" s="17" t="s">
        <v>221</v>
      </c>
      <c r="BM99" s="226" t="s">
        <v>1972</v>
      </c>
    </row>
    <row r="100" s="2" customFormat="1">
      <c r="A100" s="39"/>
      <c r="B100" s="40"/>
      <c r="C100" s="41"/>
      <c r="D100" s="248" t="s">
        <v>1088</v>
      </c>
      <c r="E100" s="41"/>
      <c r="F100" s="249" t="s">
        <v>1973</v>
      </c>
      <c r="G100" s="41"/>
      <c r="H100" s="41"/>
      <c r="I100" s="240"/>
      <c r="J100" s="41"/>
      <c r="K100" s="41"/>
      <c r="L100" s="45"/>
      <c r="M100" s="241"/>
      <c r="N100" s="242"/>
      <c r="O100" s="85"/>
      <c r="P100" s="85"/>
      <c r="Q100" s="85"/>
      <c r="R100" s="85"/>
      <c r="S100" s="85"/>
      <c r="T100" s="86"/>
      <c r="U100" s="39"/>
      <c r="V100" s="39"/>
      <c r="W100" s="39"/>
      <c r="X100" s="39"/>
      <c r="Y100" s="39"/>
      <c r="Z100" s="39"/>
      <c r="AA100" s="39"/>
      <c r="AB100" s="39"/>
      <c r="AC100" s="39"/>
      <c r="AD100" s="39"/>
      <c r="AE100" s="39"/>
      <c r="AT100" s="17" t="s">
        <v>1088</v>
      </c>
      <c r="AU100" s="17" t="s">
        <v>89</v>
      </c>
    </row>
    <row r="101" s="2" customFormat="1" ht="24.15" customHeight="1">
      <c r="A101" s="39"/>
      <c r="B101" s="40"/>
      <c r="C101" s="215" t="s">
        <v>223</v>
      </c>
      <c r="D101" s="215" t="s">
        <v>195</v>
      </c>
      <c r="E101" s="216" t="s">
        <v>1974</v>
      </c>
      <c r="F101" s="217" t="s">
        <v>1975</v>
      </c>
      <c r="G101" s="218" t="s">
        <v>198</v>
      </c>
      <c r="H101" s="219">
        <v>71</v>
      </c>
      <c r="I101" s="220"/>
      <c r="J101" s="221">
        <f>ROUND(I101*H101,2)</f>
        <v>0</v>
      </c>
      <c r="K101" s="217" t="s">
        <v>1086</v>
      </c>
      <c r="L101" s="45"/>
      <c r="M101" s="222" t="s">
        <v>44</v>
      </c>
      <c r="N101" s="223" t="s">
        <v>53</v>
      </c>
      <c r="O101" s="85"/>
      <c r="P101" s="224">
        <f>O101*H101</f>
        <v>0</v>
      </c>
      <c r="Q101" s="224">
        <v>0</v>
      </c>
      <c r="R101" s="224">
        <f>Q101*H101</f>
        <v>0</v>
      </c>
      <c r="S101" s="224">
        <v>0</v>
      </c>
      <c r="T101" s="225">
        <f>S101*H101</f>
        <v>0</v>
      </c>
      <c r="U101" s="39"/>
      <c r="V101" s="39"/>
      <c r="W101" s="39"/>
      <c r="X101" s="39"/>
      <c r="Y101" s="39"/>
      <c r="Z101" s="39"/>
      <c r="AA101" s="39"/>
      <c r="AB101" s="39"/>
      <c r="AC101" s="39"/>
      <c r="AD101" s="39"/>
      <c r="AE101" s="39"/>
      <c r="AR101" s="226" t="s">
        <v>89</v>
      </c>
      <c r="AT101" s="226" t="s">
        <v>195</v>
      </c>
      <c r="AU101" s="226" t="s">
        <v>89</v>
      </c>
      <c r="AY101" s="17" t="s">
        <v>192</v>
      </c>
      <c r="BE101" s="227">
        <f>IF(N101="základní",J101,0)</f>
        <v>0</v>
      </c>
      <c r="BF101" s="227">
        <f>IF(N101="snížená",J101,0)</f>
        <v>0</v>
      </c>
      <c r="BG101" s="227">
        <f>IF(N101="zákl. přenesená",J101,0)</f>
        <v>0</v>
      </c>
      <c r="BH101" s="227">
        <f>IF(N101="sníž. přenesená",J101,0)</f>
        <v>0</v>
      </c>
      <c r="BI101" s="227">
        <f>IF(N101="nulová",J101,0)</f>
        <v>0</v>
      </c>
      <c r="BJ101" s="17" t="s">
        <v>89</v>
      </c>
      <c r="BK101" s="227">
        <f>ROUND(I101*H101,2)</f>
        <v>0</v>
      </c>
      <c r="BL101" s="17" t="s">
        <v>89</v>
      </c>
      <c r="BM101" s="226" t="s">
        <v>1976</v>
      </c>
    </row>
    <row r="102" s="2" customFormat="1">
      <c r="A102" s="39"/>
      <c r="B102" s="40"/>
      <c r="C102" s="41"/>
      <c r="D102" s="248" t="s">
        <v>1088</v>
      </c>
      <c r="E102" s="41"/>
      <c r="F102" s="249" t="s">
        <v>1977</v>
      </c>
      <c r="G102" s="41"/>
      <c r="H102" s="41"/>
      <c r="I102" s="240"/>
      <c r="J102" s="41"/>
      <c r="K102" s="41"/>
      <c r="L102" s="45"/>
      <c r="M102" s="241"/>
      <c r="N102" s="242"/>
      <c r="O102" s="85"/>
      <c r="P102" s="85"/>
      <c r="Q102" s="85"/>
      <c r="R102" s="85"/>
      <c r="S102" s="85"/>
      <c r="T102" s="86"/>
      <c r="U102" s="39"/>
      <c r="V102" s="39"/>
      <c r="W102" s="39"/>
      <c r="X102" s="39"/>
      <c r="Y102" s="39"/>
      <c r="Z102" s="39"/>
      <c r="AA102" s="39"/>
      <c r="AB102" s="39"/>
      <c r="AC102" s="39"/>
      <c r="AD102" s="39"/>
      <c r="AE102" s="39"/>
      <c r="AT102" s="17" t="s">
        <v>1088</v>
      </c>
      <c r="AU102" s="17" t="s">
        <v>89</v>
      </c>
    </row>
    <row r="103" s="2" customFormat="1" ht="16.5" customHeight="1">
      <c r="A103" s="39"/>
      <c r="B103" s="40"/>
      <c r="C103" s="228" t="s">
        <v>227</v>
      </c>
      <c r="D103" s="228" t="s">
        <v>266</v>
      </c>
      <c r="E103" s="229" t="s">
        <v>1978</v>
      </c>
      <c r="F103" s="230" t="s">
        <v>1979</v>
      </c>
      <c r="G103" s="231" t="s">
        <v>198</v>
      </c>
      <c r="H103" s="232">
        <v>1080</v>
      </c>
      <c r="I103" s="233"/>
      <c r="J103" s="234">
        <f>ROUND(I103*H103,2)</f>
        <v>0</v>
      </c>
      <c r="K103" s="230" t="s">
        <v>1086</v>
      </c>
      <c r="L103" s="235"/>
      <c r="M103" s="236" t="s">
        <v>44</v>
      </c>
      <c r="N103" s="237" t="s">
        <v>53</v>
      </c>
      <c r="O103" s="85"/>
      <c r="P103" s="224">
        <f>O103*H103</f>
        <v>0</v>
      </c>
      <c r="Q103" s="224">
        <v>0.0037000000000000002</v>
      </c>
      <c r="R103" s="224">
        <f>Q103*H103</f>
        <v>3.996</v>
      </c>
      <c r="S103" s="224">
        <v>0</v>
      </c>
      <c r="T103" s="225">
        <f>S103*H103</f>
        <v>0</v>
      </c>
      <c r="U103" s="39"/>
      <c r="V103" s="39"/>
      <c r="W103" s="39"/>
      <c r="X103" s="39"/>
      <c r="Y103" s="39"/>
      <c r="Z103" s="39"/>
      <c r="AA103" s="39"/>
      <c r="AB103" s="39"/>
      <c r="AC103" s="39"/>
      <c r="AD103" s="39"/>
      <c r="AE103" s="39"/>
      <c r="AR103" s="226" t="s">
        <v>269</v>
      </c>
      <c r="AT103" s="226" t="s">
        <v>266</v>
      </c>
      <c r="AU103" s="226" t="s">
        <v>89</v>
      </c>
      <c r="AY103" s="17" t="s">
        <v>192</v>
      </c>
      <c r="BE103" s="227">
        <f>IF(N103="základní",J103,0)</f>
        <v>0</v>
      </c>
      <c r="BF103" s="227">
        <f>IF(N103="snížená",J103,0)</f>
        <v>0</v>
      </c>
      <c r="BG103" s="227">
        <f>IF(N103="zákl. přenesená",J103,0)</f>
        <v>0</v>
      </c>
      <c r="BH103" s="227">
        <f>IF(N103="sníž. přenesená",J103,0)</f>
        <v>0</v>
      </c>
      <c r="BI103" s="227">
        <f>IF(N103="nulová",J103,0)</f>
        <v>0</v>
      </c>
      <c r="BJ103" s="17" t="s">
        <v>89</v>
      </c>
      <c r="BK103" s="227">
        <f>ROUND(I103*H103,2)</f>
        <v>0</v>
      </c>
      <c r="BL103" s="17" t="s">
        <v>270</v>
      </c>
      <c r="BM103" s="226" t="s">
        <v>1980</v>
      </c>
    </row>
    <row r="104" s="2" customFormat="1" ht="16.5" customHeight="1">
      <c r="A104" s="39"/>
      <c r="B104" s="40"/>
      <c r="C104" s="215" t="s">
        <v>231</v>
      </c>
      <c r="D104" s="215" t="s">
        <v>195</v>
      </c>
      <c r="E104" s="216" t="s">
        <v>1981</v>
      </c>
      <c r="F104" s="217" t="s">
        <v>1982</v>
      </c>
      <c r="G104" s="218" t="s">
        <v>198</v>
      </c>
      <c r="H104" s="219">
        <v>30</v>
      </c>
      <c r="I104" s="220"/>
      <c r="J104" s="221">
        <f>ROUND(I104*H104,2)</f>
        <v>0</v>
      </c>
      <c r="K104" s="217" t="s">
        <v>1086</v>
      </c>
      <c r="L104" s="45"/>
      <c r="M104" s="222" t="s">
        <v>44</v>
      </c>
      <c r="N104" s="223" t="s">
        <v>53</v>
      </c>
      <c r="O104" s="85"/>
      <c r="P104" s="224">
        <f>O104*H104</f>
        <v>0</v>
      </c>
      <c r="Q104" s="224">
        <v>0</v>
      </c>
      <c r="R104" s="224">
        <f>Q104*H104</f>
        <v>0</v>
      </c>
      <c r="S104" s="224">
        <v>0</v>
      </c>
      <c r="T104" s="225">
        <f>S104*H104</f>
        <v>0</v>
      </c>
      <c r="U104" s="39"/>
      <c r="V104" s="39"/>
      <c r="W104" s="39"/>
      <c r="X104" s="39"/>
      <c r="Y104" s="39"/>
      <c r="Z104" s="39"/>
      <c r="AA104" s="39"/>
      <c r="AB104" s="39"/>
      <c r="AC104" s="39"/>
      <c r="AD104" s="39"/>
      <c r="AE104" s="39"/>
      <c r="AR104" s="226" t="s">
        <v>200</v>
      </c>
      <c r="AT104" s="226" t="s">
        <v>195</v>
      </c>
      <c r="AU104" s="226" t="s">
        <v>89</v>
      </c>
      <c r="AY104" s="17" t="s">
        <v>192</v>
      </c>
      <c r="BE104" s="227">
        <f>IF(N104="základní",J104,0)</f>
        <v>0</v>
      </c>
      <c r="BF104" s="227">
        <f>IF(N104="snížená",J104,0)</f>
        <v>0</v>
      </c>
      <c r="BG104" s="227">
        <f>IF(N104="zákl. přenesená",J104,0)</f>
        <v>0</v>
      </c>
      <c r="BH104" s="227">
        <f>IF(N104="sníž. přenesená",J104,0)</f>
        <v>0</v>
      </c>
      <c r="BI104" s="227">
        <f>IF(N104="nulová",J104,0)</f>
        <v>0</v>
      </c>
      <c r="BJ104" s="17" t="s">
        <v>89</v>
      </c>
      <c r="BK104" s="227">
        <f>ROUND(I104*H104,2)</f>
        <v>0</v>
      </c>
      <c r="BL104" s="17" t="s">
        <v>200</v>
      </c>
      <c r="BM104" s="226" t="s">
        <v>1983</v>
      </c>
    </row>
    <row r="105" s="2" customFormat="1">
      <c r="A105" s="39"/>
      <c r="B105" s="40"/>
      <c r="C105" s="41"/>
      <c r="D105" s="248" t="s">
        <v>1088</v>
      </c>
      <c r="E105" s="41"/>
      <c r="F105" s="249" t="s">
        <v>1984</v>
      </c>
      <c r="G105" s="41"/>
      <c r="H105" s="41"/>
      <c r="I105" s="240"/>
      <c r="J105" s="41"/>
      <c r="K105" s="41"/>
      <c r="L105" s="45"/>
      <c r="M105" s="250"/>
      <c r="N105" s="251"/>
      <c r="O105" s="245"/>
      <c r="P105" s="245"/>
      <c r="Q105" s="245"/>
      <c r="R105" s="245"/>
      <c r="S105" s="245"/>
      <c r="T105" s="252"/>
      <c r="U105" s="39"/>
      <c r="V105" s="39"/>
      <c r="W105" s="39"/>
      <c r="X105" s="39"/>
      <c r="Y105" s="39"/>
      <c r="Z105" s="39"/>
      <c r="AA105" s="39"/>
      <c r="AB105" s="39"/>
      <c r="AC105" s="39"/>
      <c r="AD105" s="39"/>
      <c r="AE105" s="39"/>
      <c r="AT105" s="17" t="s">
        <v>1088</v>
      </c>
      <c r="AU105" s="17" t="s">
        <v>89</v>
      </c>
    </row>
    <row r="106" s="2" customFormat="1" ht="6.96" customHeight="1">
      <c r="A106" s="39"/>
      <c r="B106" s="60"/>
      <c r="C106" s="61"/>
      <c r="D106" s="61"/>
      <c r="E106" s="61"/>
      <c r="F106" s="61"/>
      <c r="G106" s="61"/>
      <c r="H106" s="61"/>
      <c r="I106" s="61"/>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38w/bile86UPbPj6+7X99OI6y8QLRdWL2Sx8Vj3lkOlN5VsI9HYRurQviPD0uLiOI/kWxO7uZ1gYxqPa9vx4A==" hashValue="07JkOywXVzLcMhS0rU5E6kBMjSQ2/m1rNWiVuAmWku++R8ogOG1xhWAH9IVQmYoNbphVhJFvwpWvUS/lzhweow==" algorithmName="SHA-512" password="CC35"/>
  <autoFilter ref="C83:K105"/>
  <mergeCells count="9">
    <mergeCell ref="E7:H7"/>
    <mergeCell ref="E9:H9"/>
    <mergeCell ref="E18:H18"/>
    <mergeCell ref="E27:H27"/>
    <mergeCell ref="E48:H48"/>
    <mergeCell ref="E50:H50"/>
    <mergeCell ref="E74:H74"/>
    <mergeCell ref="E76:H76"/>
    <mergeCell ref="L2:V2"/>
  </mergeCells>
  <hyperlinks>
    <hyperlink ref="F88" r:id="rId1" display="https://podminky.urs.cz/item/CS_URS_2021_02/742110503"/>
    <hyperlink ref="F93" r:id="rId2" display="https://podminky.urs.cz/item/CS_URS_2022_01/220182027"/>
    <hyperlink ref="F96" r:id="rId3" display="https://podminky.urs.cz/item/CS_URS_2022_01/220182021"/>
    <hyperlink ref="F98" r:id="rId4" display="https://podminky.urs.cz/item/CS_URS_2022_01/220182026"/>
    <hyperlink ref="F100" r:id="rId5" display="https://podminky.urs.cz/item/CS_URS_2022_01/460010023"/>
    <hyperlink ref="F102" r:id="rId6" display="https://podminky.urs.cz/item/CS_URS_2022_01/460510096"/>
    <hyperlink ref="F105" r:id="rId7" display="https://podminky.urs.cz/item/CS_URS_2022_01/742110102"/>
  </hyperlinks>
  <pageMargins left="0.39375" right="0.39375" top="0.39375" bottom="0.39375" header="0" footer="0"/>
  <pageSetup paperSize="9" orientation="landscape" blackAndWhite="1" fitToHeight="100"/>
  <headerFooter>
    <oddFooter>&amp;CStrana &amp;P z &amp;N</oddFooter>
  </headerFooter>
  <drawing r:id="rId8"/>
</worksheet>
</file>

<file path=docProps/core.xml><?xml version="1.0" encoding="utf-8"?>
<cp:coreProperties xmlns:dc="http://purl.org/dc/elements/1.1/" xmlns:dcterms="http://purl.org/dc/terms/" xmlns:xsi="http://www.w3.org/2001/XMLSchema-instance" xmlns:cp="http://schemas.openxmlformats.org/package/2006/metadata/core-properties">
  <dc:creator>Šanda Ondřej, Ing.</dc:creator>
  <cp:lastModifiedBy>Šanda Ondřej, Ing.</cp:lastModifiedBy>
  <dcterms:created xsi:type="dcterms:W3CDTF">2022-01-27T12:42:34Z</dcterms:created>
  <dcterms:modified xsi:type="dcterms:W3CDTF">2022-01-27T12:42:57Z</dcterms:modified>
</cp:coreProperties>
</file>